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E:\projects\Henrico Co VA\Services\Redistricting 2019\Committee Work\Committee Meeting Series 5 Jan 7 and 8\Scores\"/>
    </mc:Choice>
  </mc:AlternateContent>
  <xr:revisionPtr revIDLastSave="0" documentId="13_ncr:1_{FE267D51-ABE1-4D19-9668-77BB2688BD9F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Elementary" sheetId="1" r:id="rId1"/>
    <sheet name="Middle" sheetId="2" r:id="rId2"/>
    <sheet name="High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G12" i="2"/>
  <c r="G13" i="2"/>
  <c r="G14" i="2"/>
  <c r="G15" i="2"/>
  <c r="G16" i="2"/>
  <c r="G5" i="2"/>
  <c r="AJ51" i="1" l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" i="1"/>
  <c r="AF14" i="3"/>
  <c r="AE6" i="3"/>
  <c r="AE7" i="3"/>
  <c r="AE8" i="3"/>
  <c r="AE9" i="3"/>
  <c r="AE10" i="3"/>
  <c r="AE11" i="3"/>
  <c r="AE12" i="3"/>
  <c r="AE13" i="3"/>
  <c r="AE5" i="3"/>
  <c r="V14" i="3"/>
  <c r="U6" i="3"/>
  <c r="U7" i="3"/>
  <c r="U8" i="3"/>
  <c r="U9" i="3"/>
  <c r="U10" i="3"/>
  <c r="U11" i="3"/>
  <c r="U12" i="3"/>
  <c r="U13" i="3"/>
  <c r="U5" i="3"/>
  <c r="AN17" i="2"/>
  <c r="AM6" i="2"/>
  <c r="AM7" i="2"/>
  <c r="AM8" i="2"/>
  <c r="AM9" i="2"/>
  <c r="AM10" i="2"/>
  <c r="AM11" i="2"/>
  <c r="AM12" i="2"/>
  <c r="AM13" i="2"/>
  <c r="AM14" i="2"/>
  <c r="AM15" i="2"/>
  <c r="AM16" i="2"/>
  <c r="AM5" i="2"/>
  <c r="Z68" i="1"/>
  <c r="S65" i="1"/>
  <c r="AD30" i="2" l="1"/>
  <c r="W31" i="2"/>
  <c r="P29" i="2"/>
  <c r="I52" i="1" l="1"/>
  <c r="J52" i="1" s="1"/>
  <c r="E52" i="1"/>
  <c r="F52" i="1" s="1"/>
  <c r="H17" i="2"/>
  <c r="E17" i="2"/>
  <c r="L14" i="3"/>
  <c r="I14" i="3"/>
  <c r="F14" i="3"/>
  <c r="E14" i="3"/>
  <c r="K6" i="3"/>
  <c r="K7" i="3"/>
  <c r="K8" i="3"/>
  <c r="K9" i="3"/>
  <c r="K10" i="3"/>
  <c r="K11" i="3"/>
  <c r="K12" i="3"/>
  <c r="K13" i="3"/>
  <c r="K5" i="3"/>
  <c r="H6" i="3"/>
  <c r="H7" i="3"/>
  <c r="H8" i="3"/>
  <c r="H9" i="3"/>
  <c r="H10" i="3"/>
  <c r="H11" i="3"/>
  <c r="H12" i="3"/>
  <c r="H13" i="3"/>
  <c r="H5" i="3"/>
  <c r="D6" i="3"/>
  <c r="D7" i="3"/>
  <c r="D8" i="3"/>
  <c r="D9" i="3"/>
  <c r="D10" i="3"/>
  <c r="D11" i="3"/>
  <c r="D12" i="3"/>
  <c r="D13" i="3"/>
  <c r="D5" i="3"/>
  <c r="D6" i="2"/>
  <c r="D7" i="2"/>
  <c r="D8" i="2"/>
  <c r="D9" i="2"/>
  <c r="D10" i="2"/>
  <c r="D11" i="2"/>
  <c r="D12" i="2"/>
  <c r="D13" i="2"/>
  <c r="D14" i="2"/>
  <c r="D15" i="2"/>
  <c r="D16" i="2"/>
  <c r="D5" i="2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" i="1"/>
</calcChain>
</file>

<file path=xl/sharedStrings.xml><?xml version="1.0" encoding="utf-8"?>
<sst xmlns="http://schemas.openxmlformats.org/spreadsheetml/2006/main" count="639" uniqueCount="226">
  <si>
    <t>Elementary School</t>
  </si>
  <si>
    <t>Enrolled 
Utilization</t>
  </si>
  <si>
    <t>Option C Utilization</t>
  </si>
  <si>
    <t>ADAMS ES</t>
  </si>
  <si>
    <t>ASHE ES</t>
  </si>
  <si>
    <t>BAKER ES</t>
  </si>
  <si>
    <t>CARVER ES</t>
  </si>
  <si>
    <t>CHAMBERLAYNE ES</t>
  </si>
  <si>
    <t>COLONIAL TRAIL ES</t>
  </si>
  <si>
    <t>CRESTVIEW ES</t>
  </si>
  <si>
    <t>DAVIS ES</t>
  </si>
  <si>
    <t>DONAHOE ES</t>
  </si>
  <si>
    <t>DUMBARTON ES</t>
  </si>
  <si>
    <t>ECHO LAKE ES</t>
  </si>
  <si>
    <t>FAIR OAKS ES</t>
  </si>
  <si>
    <t>GAYTON ES</t>
  </si>
  <si>
    <t>GLEN ALLEN ES</t>
  </si>
  <si>
    <t>GLEN LEA ES</t>
  </si>
  <si>
    <t>GREENWOOD ES</t>
  </si>
  <si>
    <t>HARVIE ES</t>
  </si>
  <si>
    <t>HIGHLAND SPRINGS ES</t>
  </si>
  <si>
    <t>HOLLADAY ES</t>
  </si>
  <si>
    <t>JOHNSON ES</t>
  </si>
  <si>
    <t>KAECHELE ES</t>
  </si>
  <si>
    <t>LABURNUM ES</t>
  </si>
  <si>
    <t>LAKESIDE ES</t>
  </si>
  <si>
    <t>LONGAN ES</t>
  </si>
  <si>
    <t>LONGDALE ES</t>
  </si>
  <si>
    <t>MAYBEURY ES</t>
  </si>
  <si>
    <t>MEHFOUD ES</t>
  </si>
  <si>
    <t>VARINA ES</t>
  </si>
  <si>
    <t>MONTROSE ES</t>
  </si>
  <si>
    <t>NEW SCHOOL</t>
  </si>
  <si>
    <t>NUCKOLS FARM ES</t>
  </si>
  <si>
    <t>PEMBERTON ES</t>
  </si>
  <si>
    <t>PINCHBECK ES</t>
  </si>
  <si>
    <t>RATCLIFFE ES</t>
  </si>
  <si>
    <t>RIDGE ES</t>
  </si>
  <si>
    <t>RIVERS EDGE ES</t>
  </si>
  <si>
    <t>SANDSTON ES</t>
  </si>
  <si>
    <t>SEVEN PINES ES</t>
  </si>
  <si>
    <t>SHADY GROVE ES</t>
  </si>
  <si>
    <t>SHORT PUMP ES</t>
  </si>
  <si>
    <t>SKIPWITH ES</t>
  </si>
  <si>
    <t>SPRINGFIELD PARK ES</t>
  </si>
  <si>
    <t>THREE CHOPT ES</t>
  </si>
  <si>
    <t>TREVVETT ES</t>
  </si>
  <si>
    <t>TUCKAHOE ES</t>
  </si>
  <si>
    <t>TWIN HICKORY ES</t>
  </si>
  <si>
    <t>WARD ES</t>
  </si>
  <si>
    <t>Total</t>
  </si>
  <si>
    <t>Difference</t>
  </si>
  <si>
    <t>Score</t>
  </si>
  <si>
    <t>Penalty</t>
  </si>
  <si>
    <t>Utilization</t>
  </si>
  <si>
    <t>Middle School</t>
  </si>
  <si>
    <t>BROOKLAND MS</t>
  </si>
  <si>
    <t>ELKO MS</t>
  </si>
  <si>
    <t>FAIRFIELD MS</t>
  </si>
  <si>
    <t>HOLMAN MS</t>
  </si>
  <si>
    <t>HUNGARY CREEK MS</t>
  </si>
  <si>
    <t>L. DOUGLAS WILDER MS</t>
  </si>
  <si>
    <t>MOODY MS</t>
  </si>
  <si>
    <t>POCAHONTAS MS</t>
  </si>
  <si>
    <t>QUIOCCASIN MS</t>
  </si>
  <si>
    <t>ROLFE MS</t>
  </si>
  <si>
    <t>SHORT PUMP MS</t>
  </si>
  <si>
    <t>TUCKAHOE MS</t>
  </si>
  <si>
    <t>High School</t>
  </si>
  <si>
    <t>Option D Utilization</t>
  </si>
  <si>
    <t>DEEP RUN HS</t>
  </si>
  <si>
    <t>FREEMAN HS</t>
  </si>
  <si>
    <t>GLEN ALLEN HS</t>
  </si>
  <si>
    <t>GODWIN HS</t>
  </si>
  <si>
    <t>HENRICO HS</t>
  </si>
  <si>
    <t>HERMITAGE HS</t>
  </si>
  <si>
    <t>HIGHLAND SPRINGS HS</t>
  </si>
  <si>
    <t>TUCKER HS</t>
  </si>
  <si>
    <t>VARINA HS</t>
  </si>
  <si>
    <t>2019-20 ES Zone</t>
  </si>
  <si>
    <t>2019-20 MS Zone</t>
  </si>
  <si>
    <t>Total K-5th Live-In</t>
  </si>
  <si>
    <t>ES Attendance</t>
  </si>
  <si>
    <t>ADAMS</t>
  </si>
  <si>
    <t>FAIRFIELD</t>
  </si>
  <si>
    <t>ROLFE</t>
  </si>
  <si>
    <t>ASHE</t>
  </si>
  <si>
    <t>BAKER</t>
  </si>
  <si>
    <t>CARVER</t>
  </si>
  <si>
    <t>POCAHONTAS</t>
  </si>
  <si>
    <t>QUIOCCASIN</t>
  </si>
  <si>
    <t>CHAMBERLAYNE</t>
  </si>
  <si>
    <t>BROOKLAND</t>
  </si>
  <si>
    <t>L. DOUGLAS WILDER</t>
  </si>
  <si>
    <t>COLONIAL TRAIL</t>
  </si>
  <si>
    <t>SHORT PUMP M.</t>
  </si>
  <si>
    <t>CRESTVIEW</t>
  </si>
  <si>
    <t>TUCKAHOE M.</t>
  </si>
  <si>
    <t>DAVIS</t>
  </si>
  <si>
    <t>DONAHOE</t>
  </si>
  <si>
    <t>ELKO</t>
  </si>
  <si>
    <t>DUMBARTON</t>
  </si>
  <si>
    <t>ECHO LAKE</t>
  </si>
  <si>
    <t>HOLMAN</t>
  </si>
  <si>
    <t>HUNGARY CREEK</t>
  </si>
  <si>
    <t>FAIR OAKS</t>
  </si>
  <si>
    <t>GAYTON</t>
  </si>
  <si>
    <t>GLEN ALLEN</t>
  </si>
  <si>
    <t>GLEN LEA</t>
  </si>
  <si>
    <t>GREENWOOD</t>
  </si>
  <si>
    <t>HARVIE</t>
  </si>
  <si>
    <t>HIGHLAND SPRINGS</t>
  </si>
  <si>
    <t>HOLLADAY</t>
  </si>
  <si>
    <t>MOODY</t>
  </si>
  <si>
    <t>JOHNSON</t>
  </si>
  <si>
    <t>KAECHELE</t>
  </si>
  <si>
    <t>LABURNUM</t>
  </si>
  <si>
    <t>LAKESIDE</t>
  </si>
  <si>
    <t>LONGAN</t>
  </si>
  <si>
    <t>LONGDALE</t>
  </si>
  <si>
    <t>MAYBEURY</t>
  </si>
  <si>
    <t>MEHFOUD&amp;VARINA</t>
  </si>
  <si>
    <t>MONTROSE</t>
  </si>
  <si>
    <t>NUCKOLS FARM</t>
  </si>
  <si>
    <t>PEMBERTON</t>
  </si>
  <si>
    <t>PINCHBECK</t>
  </si>
  <si>
    <t>RATCLIFFE</t>
  </si>
  <si>
    <t>RIDGE</t>
  </si>
  <si>
    <t>RIVERS EDGE</t>
  </si>
  <si>
    <t>SANDSTON</t>
  </si>
  <si>
    <t>SEVEN PINES</t>
  </si>
  <si>
    <t>SHADY GROVE</t>
  </si>
  <si>
    <t>SHORT PUMP</t>
  </si>
  <si>
    <t>SKIPWITH</t>
  </si>
  <si>
    <t>SPRINGFIELD PARK</t>
  </si>
  <si>
    <t>THREE CHOPT</t>
  </si>
  <si>
    <t>TREVVETT</t>
  </si>
  <si>
    <t>TUCKAHOE</t>
  </si>
  <si>
    <t>TWIN HICKORY</t>
  </si>
  <si>
    <t>WARD</t>
  </si>
  <si>
    <t>Feeder Splits</t>
  </si>
  <si>
    <t>ES Option C Zone</t>
  </si>
  <si>
    <t>MS Option C Zone</t>
  </si>
  <si>
    <t>Adams</t>
  </si>
  <si>
    <t>Fairfield</t>
  </si>
  <si>
    <t>Rolfe</t>
  </si>
  <si>
    <t>Ashe</t>
  </si>
  <si>
    <t>Elko</t>
  </si>
  <si>
    <t>Baker</t>
  </si>
  <si>
    <t>Carver</t>
  </si>
  <si>
    <t>Pocahontas</t>
  </si>
  <si>
    <t>Quioccasin</t>
  </si>
  <si>
    <t>Chamberlayne</t>
  </si>
  <si>
    <t>Brookland</t>
  </si>
  <si>
    <t>L. Douglas Wilder</t>
  </si>
  <si>
    <t>Colonial Trail</t>
  </si>
  <si>
    <t>Short Pump M.</t>
  </si>
  <si>
    <t>Crestview</t>
  </si>
  <si>
    <t>Tuckahoe M.</t>
  </si>
  <si>
    <t>Davis</t>
  </si>
  <si>
    <t>Donahoe</t>
  </si>
  <si>
    <t>Dumbarton</t>
  </si>
  <si>
    <t>Echo Lake</t>
  </si>
  <si>
    <t>Holman</t>
  </si>
  <si>
    <t>Hungary Creek</t>
  </si>
  <si>
    <t>Fair Oaks</t>
  </si>
  <si>
    <t>Gayton</t>
  </si>
  <si>
    <t>Glen Allen</t>
  </si>
  <si>
    <t>Glen Lea</t>
  </si>
  <si>
    <t>Greenwood</t>
  </si>
  <si>
    <t>Harvie</t>
  </si>
  <si>
    <t>Highland Springs</t>
  </si>
  <si>
    <t>Holladay</t>
  </si>
  <si>
    <t>Moody</t>
  </si>
  <si>
    <t>Johnson</t>
  </si>
  <si>
    <t>Kaechele</t>
  </si>
  <si>
    <t>Laburnum</t>
  </si>
  <si>
    <t>Lakeside</t>
  </si>
  <si>
    <t>Longan</t>
  </si>
  <si>
    <t>Longdale</t>
  </si>
  <si>
    <t>Maybeury</t>
  </si>
  <si>
    <t>Mehfoud&amp;Varina</t>
  </si>
  <si>
    <t>Montrose</t>
  </si>
  <si>
    <t>New School</t>
  </si>
  <si>
    <t>Nuckols Farm</t>
  </si>
  <si>
    <t>Pemberton</t>
  </si>
  <si>
    <t>Pinchbeck</t>
  </si>
  <si>
    <t>Ratcliffe</t>
  </si>
  <si>
    <t>Ridge</t>
  </si>
  <si>
    <t>Rivers Edge</t>
  </si>
  <si>
    <t>Sandston</t>
  </si>
  <si>
    <t>Seven Pines</t>
  </si>
  <si>
    <t>Shady Grove</t>
  </si>
  <si>
    <t>Short Pump</t>
  </si>
  <si>
    <t>Skipwith</t>
  </si>
  <si>
    <t>Springfield Park</t>
  </si>
  <si>
    <t>Three Chopt</t>
  </si>
  <si>
    <t>Trevvett</t>
  </si>
  <si>
    <t>Tuckahoe</t>
  </si>
  <si>
    <t>Twin Hickory</t>
  </si>
  <si>
    <t>Ward</t>
  </si>
  <si>
    <t>2019-20 HS Zone</t>
  </si>
  <si>
    <t>Total 6-8th Live-In</t>
  </si>
  <si>
    <t>MS Attendance</t>
  </si>
  <si>
    <t>HENRICO</t>
  </si>
  <si>
    <t>HERMITAGE</t>
  </si>
  <si>
    <t>TUCKER</t>
  </si>
  <si>
    <t>VARINA</t>
  </si>
  <si>
    <t>DEEP RUN</t>
  </si>
  <si>
    <t>GODWIN</t>
  </si>
  <si>
    <t>FREEMAN</t>
  </si>
  <si>
    <t>HS Option C Zone</t>
  </si>
  <si>
    <t>Henrico</t>
  </si>
  <si>
    <t>Hermitage</t>
  </si>
  <si>
    <t>Tucker</t>
  </si>
  <si>
    <t>Varina</t>
  </si>
  <si>
    <t>Deep Run</t>
  </si>
  <si>
    <t>Godwin</t>
  </si>
  <si>
    <t>Freeman</t>
  </si>
  <si>
    <t>HS Option D Zone</t>
  </si>
  <si>
    <t>Grand Total</t>
  </si>
  <si>
    <t>N</t>
  </si>
  <si>
    <t>Y</t>
  </si>
  <si>
    <t>Percent ED</t>
  </si>
  <si>
    <t>Economic Disadvantage</t>
  </si>
  <si>
    <t xml:space="preserve">Economic Disadvantage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</si>
</sst>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charset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9" fontId="0" fillId="0" borderId="0" xfId="1" applyFont="1" applyAlignment="1">
      <alignment wrapText="1"/>
    </xf>
    <xf numFmtId="1" fontId="0" fillId="0" borderId="0" xfId="1" applyNumberFormat="1" applyFont="1"/>
    <xf numFmtId="1" fontId="0" fillId="0" borderId="0" xfId="1" applyNumberFormat="1" applyFont="1" applyAlignment="1">
      <alignment wrapText="1"/>
    </xf>
    <xf numFmtId="0" fontId="0" fillId="0" borderId="0" xfId="1" applyNumberFormat="1" applyFont="1" applyAlignment="1">
      <alignment wrapText="1"/>
    </xf>
    <xf numFmtId="0" fontId="0" fillId="0" borderId="0" xfId="1" applyNumberFormat="1" applyFont="1"/>
    <xf numFmtId="1" fontId="0" fillId="0" borderId="0" xfId="0" applyNumberFormat="1"/>
    <xf numFmtId="1" fontId="0" fillId="0" borderId="0" xfId="0" applyNumberFormat="1" applyAlignment="1">
      <alignment wrapText="1"/>
    </xf>
    <xf numFmtId="9" fontId="3" fillId="0" borderId="0" xfId="3" applyFont="1" applyAlignment="1">
      <alignment horizontal="right"/>
    </xf>
    <xf numFmtId="0" fontId="3" fillId="0" borderId="0" xfId="2" applyAlignment="1">
      <alignment horizontal="left"/>
    </xf>
    <xf numFmtId="0" fontId="3" fillId="0" borderId="0" xfId="2" applyAlignment="1">
      <alignment horizontal="right"/>
    </xf>
    <xf numFmtId="0" fontId="3" fillId="0" borderId="0" xfId="2" applyAlignment="1">
      <alignment horizontal="center"/>
    </xf>
    <xf numFmtId="9" fontId="4" fillId="0" borderId="0" xfId="3" applyFont="1" applyAlignment="1">
      <alignment horizontal="right"/>
    </xf>
    <xf numFmtId="0" fontId="4" fillId="0" borderId="0" xfId="4" applyAlignment="1">
      <alignment horizontal="left"/>
    </xf>
    <xf numFmtId="0" fontId="4" fillId="0" borderId="0" xfId="4" applyAlignment="1">
      <alignment horizontal="right"/>
    </xf>
    <xf numFmtId="9" fontId="2" fillId="0" borderId="0" xfId="1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Normal" xfId="0" builtinId="0"/>
    <cellStyle name="Normal 2" xfId="4" xr:uid="{4B1B49A8-91A1-4158-9D58-6E877D3C2799}"/>
    <cellStyle name="Normal 3" xfId="2" xr:uid="{354C1D25-4B6B-46A1-8C99-00DEF21275FF}"/>
    <cellStyle name="Percent" xfId="1" builtinId="5"/>
    <cellStyle name="Percent 2" xfId="3" xr:uid="{D7BFCE9A-DB88-4F1F-BBE9-695BDFD3D5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J68"/>
  <sheetViews>
    <sheetView topLeftCell="N19" workbookViewId="0">
      <selection activeCell="AL45" sqref="AL45"/>
    </sheetView>
  </sheetViews>
  <sheetFormatPr defaultRowHeight="15" x14ac:dyDescent="0.25"/>
  <cols>
    <col min="2" max="2" width="11.42578125" customWidth="1"/>
    <col min="3" max="4" width="10.140625" style="1" customWidth="1"/>
    <col min="5" max="6" width="10.140625" style="4" customWidth="1"/>
    <col min="7" max="8" width="10.28515625" style="1" customWidth="1"/>
    <col min="9" max="9" width="9.140625" style="8"/>
    <col min="15" max="15" width="13.42578125" customWidth="1"/>
    <col min="16" max="16" width="13.28515625" customWidth="1"/>
    <col min="17" max="17" width="10.5703125" customWidth="1"/>
    <col min="18" max="18" width="11" style="1" customWidth="1"/>
    <col min="22" max="22" width="10" customWidth="1"/>
    <col min="23" max="23" width="10.140625" customWidth="1"/>
    <col min="24" max="24" width="10.7109375" customWidth="1"/>
    <col min="25" max="25" width="11.7109375" style="1" customWidth="1"/>
    <col min="35" max="35" width="10.5703125" style="1" customWidth="1"/>
  </cols>
  <sheetData>
    <row r="2" spans="2:36" x14ac:dyDescent="0.25">
      <c r="C2" s="17" t="s">
        <v>54</v>
      </c>
      <c r="D2" s="17"/>
      <c r="E2" s="17"/>
      <c r="F2" s="17"/>
      <c r="G2" s="17"/>
      <c r="H2" s="17"/>
      <c r="I2" s="17"/>
      <c r="O2" s="18" t="s">
        <v>140</v>
      </c>
      <c r="P2" s="18"/>
      <c r="Q2" s="18"/>
      <c r="R2" s="18"/>
      <c r="V2" s="18" t="s">
        <v>140</v>
      </c>
      <c r="W2" s="18"/>
      <c r="X2" s="18"/>
      <c r="Y2" s="18"/>
      <c r="AE2" s="18" t="s">
        <v>225</v>
      </c>
      <c r="AF2" s="18"/>
      <c r="AG2" s="18"/>
      <c r="AH2" s="18"/>
      <c r="AI2" s="18"/>
    </row>
    <row r="4" spans="2:36" ht="45" x14ac:dyDescent="0.25">
      <c r="B4" s="2" t="s">
        <v>0</v>
      </c>
      <c r="C4" s="3" t="s">
        <v>1</v>
      </c>
      <c r="D4" s="3" t="s">
        <v>51</v>
      </c>
      <c r="E4" s="5" t="s">
        <v>52</v>
      </c>
      <c r="F4" s="5" t="s">
        <v>53</v>
      </c>
      <c r="G4" s="3" t="s">
        <v>2</v>
      </c>
      <c r="H4" s="3" t="s">
        <v>51</v>
      </c>
      <c r="I4" s="5" t="s">
        <v>52</v>
      </c>
      <c r="J4" s="3" t="s">
        <v>53</v>
      </c>
      <c r="O4" s="2" t="s">
        <v>79</v>
      </c>
      <c r="P4" s="2" t="s">
        <v>80</v>
      </c>
      <c r="Q4" s="2" t="s">
        <v>81</v>
      </c>
      <c r="R4" s="3" t="s">
        <v>82</v>
      </c>
      <c r="S4" s="2" t="s">
        <v>52</v>
      </c>
      <c r="V4" s="2" t="s">
        <v>141</v>
      </c>
      <c r="W4" s="2" t="s">
        <v>142</v>
      </c>
      <c r="X4" s="2" t="s">
        <v>81</v>
      </c>
      <c r="Y4" s="3" t="s">
        <v>82</v>
      </c>
      <c r="Z4" s="2" t="s">
        <v>52</v>
      </c>
      <c r="AD4" s="2" t="s">
        <v>141</v>
      </c>
      <c r="AE4" s="2" t="s">
        <v>221</v>
      </c>
      <c r="AF4" s="2" t="s">
        <v>222</v>
      </c>
      <c r="AG4" s="2" t="s">
        <v>220</v>
      </c>
      <c r="AH4" s="2" t="s">
        <v>223</v>
      </c>
      <c r="AI4" s="3" t="s">
        <v>51</v>
      </c>
      <c r="AJ4" s="2" t="s">
        <v>52</v>
      </c>
    </row>
    <row r="5" spans="2:36" x14ac:dyDescent="0.25">
      <c r="B5" t="s">
        <v>3</v>
      </c>
      <c r="C5" s="1">
        <v>0.88259109311740891</v>
      </c>
      <c r="D5" s="1">
        <f>C5-85%</f>
        <v>3.2591093117408931E-2</v>
      </c>
      <c r="E5" s="4">
        <v>0</v>
      </c>
      <c r="G5" s="1">
        <v>0.88259109311740891</v>
      </c>
      <c r="H5" s="1">
        <f>G5-84%</f>
        <v>4.259109311740894E-2</v>
      </c>
      <c r="I5" s="8">
        <v>0</v>
      </c>
      <c r="O5" t="s">
        <v>83</v>
      </c>
      <c r="P5" t="s">
        <v>84</v>
      </c>
      <c r="Q5">
        <v>221</v>
      </c>
      <c r="R5" s="1">
        <v>0.5</v>
      </c>
      <c r="S5">
        <v>0</v>
      </c>
      <c r="V5" t="s">
        <v>143</v>
      </c>
      <c r="W5" t="s">
        <v>144</v>
      </c>
      <c r="X5">
        <v>221</v>
      </c>
      <c r="Y5" s="1">
        <v>0.5</v>
      </c>
      <c r="Z5">
        <v>0</v>
      </c>
      <c r="AD5" s="15" t="s">
        <v>143</v>
      </c>
      <c r="AE5" s="16">
        <v>205</v>
      </c>
      <c r="AF5" s="16">
        <v>231</v>
      </c>
      <c r="AG5" s="16">
        <v>436</v>
      </c>
      <c r="AH5" s="14">
        <v>0.52981651376146788</v>
      </c>
      <c r="AI5" s="1">
        <f>AH5-39%</f>
        <v>0.13981651376146786</v>
      </c>
      <c r="AJ5" s="16">
        <v>2</v>
      </c>
    </row>
    <row r="6" spans="2:36" x14ac:dyDescent="0.25">
      <c r="B6" t="s">
        <v>4</v>
      </c>
      <c r="C6" s="1">
        <v>0.70862068965517244</v>
      </c>
      <c r="D6" s="1">
        <f t="shared" ref="D6:D51" si="0">C6-85%</f>
        <v>-0.14137931034482754</v>
      </c>
      <c r="E6" s="4">
        <v>2</v>
      </c>
      <c r="G6" s="1">
        <v>0.77586206896551724</v>
      </c>
      <c r="H6" s="1">
        <f t="shared" ref="H6:H51" si="1">G6-84%</f>
        <v>-6.4137931034482731E-2</v>
      </c>
      <c r="I6" s="8">
        <v>1</v>
      </c>
      <c r="O6" t="s">
        <v>83</v>
      </c>
      <c r="P6" t="s">
        <v>85</v>
      </c>
      <c r="Q6">
        <v>221</v>
      </c>
      <c r="R6" s="1">
        <v>0.5</v>
      </c>
      <c r="S6">
        <v>0</v>
      </c>
      <c r="V6" t="s">
        <v>143</v>
      </c>
      <c r="W6" t="s">
        <v>145</v>
      </c>
      <c r="X6">
        <v>221</v>
      </c>
      <c r="Y6" s="1">
        <v>0.5</v>
      </c>
      <c r="Z6">
        <v>0</v>
      </c>
      <c r="AD6" s="15" t="s">
        <v>146</v>
      </c>
      <c r="AE6" s="16">
        <v>125</v>
      </c>
      <c r="AF6" s="16">
        <v>325</v>
      </c>
      <c r="AG6" s="16">
        <v>450</v>
      </c>
      <c r="AH6" s="14">
        <v>0.72222222222222221</v>
      </c>
      <c r="AI6" s="1">
        <f t="shared" ref="AI6:AI50" si="2">AH6-39%</f>
        <v>0.3322222222222222</v>
      </c>
      <c r="AJ6" s="16">
        <v>4</v>
      </c>
    </row>
    <row r="7" spans="2:36" x14ac:dyDescent="0.25">
      <c r="B7" t="s">
        <v>5</v>
      </c>
      <c r="C7" s="1">
        <v>0.6607142857142857</v>
      </c>
      <c r="D7" s="1">
        <f t="shared" si="0"/>
        <v>-0.18928571428571428</v>
      </c>
      <c r="E7" s="4">
        <v>2</v>
      </c>
      <c r="G7" s="1">
        <v>0.6607142857142857</v>
      </c>
      <c r="H7" s="1">
        <f t="shared" si="1"/>
        <v>-0.17928571428571427</v>
      </c>
      <c r="I7" s="8">
        <v>2</v>
      </c>
      <c r="O7" t="s">
        <v>86</v>
      </c>
      <c r="P7" t="s">
        <v>84</v>
      </c>
      <c r="Q7">
        <v>395</v>
      </c>
      <c r="R7" s="1">
        <v>1</v>
      </c>
      <c r="S7">
        <v>0</v>
      </c>
      <c r="V7" t="s">
        <v>146</v>
      </c>
      <c r="W7" t="s">
        <v>147</v>
      </c>
      <c r="X7">
        <v>42</v>
      </c>
      <c r="Y7" s="1">
        <v>9.6109839816933634E-2</v>
      </c>
      <c r="Z7">
        <v>2</v>
      </c>
      <c r="AD7" s="15" t="s">
        <v>148</v>
      </c>
      <c r="AE7" s="16">
        <v>112</v>
      </c>
      <c r="AF7" s="16">
        <v>258</v>
      </c>
      <c r="AG7" s="16">
        <v>370</v>
      </c>
      <c r="AH7" s="14">
        <v>0.69729729729729728</v>
      </c>
      <c r="AI7" s="1">
        <f t="shared" si="2"/>
        <v>0.30729729729729727</v>
      </c>
      <c r="AJ7" s="16">
        <v>4</v>
      </c>
    </row>
    <row r="8" spans="2:36" x14ac:dyDescent="0.25">
      <c r="B8" t="s">
        <v>6</v>
      </c>
      <c r="C8" s="1">
        <v>0.80068728522336774</v>
      </c>
      <c r="D8" s="1">
        <f t="shared" si="0"/>
        <v>-4.9312714776632238E-2</v>
      </c>
      <c r="E8" s="4">
        <v>0</v>
      </c>
      <c r="G8" s="1">
        <v>0.97250859106529208</v>
      </c>
      <c r="H8" s="1">
        <f t="shared" si="1"/>
        <v>0.13250859106529211</v>
      </c>
      <c r="I8" s="8">
        <v>2</v>
      </c>
      <c r="O8" t="s">
        <v>87</v>
      </c>
      <c r="P8" t="s">
        <v>85</v>
      </c>
      <c r="Q8">
        <v>373</v>
      </c>
      <c r="R8" s="1">
        <v>1</v>
      </c>
      <c r="S8">
        <v>0</v>
      </c>
      <c r="V8" t="s">
        <v>146</v>
      </c>
      <c r="W8" t="s">
        <v>144</v>
      </c>
      <c r="X8">
        <v>395</v>
      </c>
      <c r="Y8" s="1">
        <v>0.90389016018306634</v>
      </c>
      <c r="Z8">
        <v>0</v>
      </c>
      <c r="AD8" s="15" t="s">
        <v>149</v>
      </c>
      <c r="AE8" s="16">
        <v>322</v>
      </c>
      <c r="AF8" s="16">
        <v>244</v>
      </c>
      <c r="AG8" s="16">
        <v>566</v>
      </c>
      <c r="AH8" s="14">
        <v>0.43109540636042404</v>
      </c>
      <c r="AI8" s="1">
        <f t="shared" si="2"/>
        <v>4.1095406360424025E-2</v>
      </c>
      <c r="AJ8" s="16">
        <v>0</v>
      </c>
    </row>
    <row r="9" spans="2:36" x14ac:dyDescent="0.25">
      <c r="B9" t="s">
        <v>7</v>
      </c>
      <c r="C9" s="1">
        <v>0.73636363636363633</v>
      </c>
      <c r="D9" s="1">
        <f t="shared" si="0"/>
        <v>-0.11363636363636365</v>
      </c>
      <c r="E9" s="4">
        <v>2</v>
      </c>
      <c r="G9" s="1">
        <v>0.73636363636363633</v>
      </c>
      <c r="H9" s="1">
        <f t="shared" si="1"/>
        <v>-0.10363636363636364</v>
      </c>
      <c r="I9" s="8">
        <v>1</v>
      </c>
      <c r="O9" t="s">
        <v>88</v>
      </c>
      <c r="P9" t="s">
        <v>89</v>
      </c>
      <c r="Q9">
        <v>333</v>
      </c>
      <c r="R9" s="1">
        <v>0.68944099378881984</v>
      </c>
      <c r="S9">
        <v>0</v>
      </c>
      <c r="V9" t="s">
        <v>148</v>
      </c>
      <c r="W9" t="s">
        <v>145</v>
      </c>
      <c r="X9">
        <v>373</v>
      </c>
      <c r="Y9" s="1">
        <v>1</v>
      </c>
      <c r="Z9">
        <v>0</v>
      </c>
      <c r="AD9" s="15" t="s">
        <v>152</v>
      </c>
      <c r="AE9" s="16">
        <v>117</v>
      </c>
      <c r="AF9" s="16">
        <v>207</v>
      </c>
      <c r="AG9" s="16">
        <v>324</v>
      </c>
      <c r="AH9" s="14">
        <v>0.63888888888888884</v>
      </c>
      <c r="AI9" s="1">
        <f t="shared" si="2"/>
        <v>0.24888888888888883</v>
      </c>
      <c r="AJ9" s="16">
        <v>3</v>
      </c>
    </row>
    <row r="10" spans="2:36" x14ac:dyDescent="0.25">
      <c r="B10" t="s">
        <v>8</v>
      </c>
      <c r="C10" s="1">
        <v>1.0217391304347827</v>
      </c>
      <c r="D10" s="1">
        <f t="shared" si="0"/>
        <v>0.17173913043478273</v>
      </c>
      <c r="E10" s="4">
        <v>2</v>
      </c>
      <c r="F10" s="4">
        <v>2</v>
      </c>
      <c r="G10" s="1">
        <v>0.78840579710144931</v>
      </c>
      <c r="H10" s="1">
        <f t="shared" si="1"/>
        <v>-5.1594202898550656E-2</v>
      </c>
      <c r="I10" s="8">
        <v>0</v>
      </c>
      <c r="O10" t="s">
        <v>88</v>
      </c>
      <c r="P10" t="s">
        <v>90</v>
      </c>
      <c r="Q10">
        <v>150</v>
      </c>
      <c r="R10" s="1">
        <v>0.3105590062111801</v>
      </c>
      <c r="S10">
        <v>1</v>
      </c>
      <c r="V10" t="s">
        <v>149</v>
      </c>
      <c r="W10" t="s">
        <v>150</v>
      </c>
      <c r="X10">
        <v>78</v>
      </c>
      <c r="Y10" s="1">
        <v>0.13197969543147209</v>
      </c>
      <c r="Z10">
        <v>2</v>
      </c>
      <c r="AD10" s="15" t="s">
        <v>155</v>
      </c>
      <c r="AE10" s="16">
        <v>465</v>
      </c>
      <c r="AF10" s="16">
        <v>79</v>
      </c>
      <c r="AG10" s="16">
        <v>544</v>
      </c>
      <c r="AH10" s="14">
        <v>0.14522058823529413</v>
      </c>
      <c r="AI10" s="1">
        <f t="shared" si="2"/>
        <v>-0.24477941176470588</v>
      </c>
      <c r="AJ10" s="16">
        <v>3</v>
      </c>
    </row>
    <row r="11" spans="2:36" x14ac:dyDescent="0.25">
      <c r="B11" t="s">
        <v>9</v>
      </c>
      <c r="C11" s="1">
        <v>0.81578947368421051</v>
      </c>
      <c r="D11" s="1">
        <f t="shared" si="0"/>
        <v>-3.4210526315789469E-2</v>
      </c>
      <c r="E11" s="4">
        <v>0</v>
      </c>
      <c r="G11" s="1">
        <v>0.81578947368421051</v>
      </c>
      <c r="H11" s="1">
        <f t="shared" si="1"/>
        <v>-2.421052631578946E-2</v>
      </c>
      <c r="I11" s="8">
        <v>0</v>
      </c>
      <c r="O11" t="s">
        <v>91</v>
      </c>
      <c r="P11" t="s">
        <v>92</v>
      </c>
      <c r="Q11">
        <v>290</v>
      </c>
      <c r="R11" s="1">
        <v>0.84057971014492749</v>
      </c>
      <c r="S11">
        <v>0</v>
      </c>
      <c r="V11" t="s">
        <v>149</v>
      </c>
      <c r="W11" t="s">
        <v>151</v>
      </c>
      <c r="X11">
        <v>513</v>
      </c>
      <c r="Y11" s="1">
        <v>0.86802030456852797</v>
      </c>
      <c r="Z11">
        <v>0</v>
      </c>
      <c r="AD11" s="15" t="s">
        <v>157</v>
      </c>
      <c r="AE11" s="16">
        <v>189</v>
      </c>
      <c r="AF11" s="16">
        <v>152</v>
      </c>
      <c r="AG11" s="16">
        <v>341</v>
      </c>
      <c r="AH11" s="14">
        <v>0.44574780058651026</v>
      </c>
      <c r="AI11" s="1">
        <f t="shared" si="2"/>
        <v>5.5747800586510243E-2</v>
      </c>
      <c r="AJ11" s="16">
        <v>1</v>
      </c>
    </row>
    <row r="12" spans="2:36" x14ac:dyDescent="0.25">
      <c r="B12" t="s">
        <v>10</v>
      </c>
      <c r="C12" s="1">
        <v>0.93333333333333335</v>
      </c>
      <c r="D12" s="1">
        <f t="shared" si="0"/>
        <v>8.333333333333337E-2</v>
      </c>
      <c r="E12" s="4">
        <v>1</v>
      </c>
      <c r="G12" s="1">
        <v>0.93333333333333335</v>
      </c>
      <c r="H12" s="1">
        <f t="shared" si="1"/>
        <v>9.3333333333333379E-2</v>
      </c>
      <c r="I12" s="8">
        <v>1</v>
      </c>
      <c r="O12" t="s">
        <v>91</v>
      </c>
      <c r="P12" t="s">
        <v>93</v>
      </c>
      <c r="Q12">
        <v>55</v>
      </c>
      <c r="R12" s="1">
        <v>0.15942028985507245</v>
      </c>
      <c r="S12">
        <v>2</v>
      </c>
      <c r="V12" t="s">
        <v>152</v>
      </c>
      <c r="W12" t="s">
        <v>153</v>
      </c>
      <c r="X12">
        <v>30</v>
      </c>
      <c r="Y12" s="1">
        <v>8.6956521739130432E-2</v>
      </c>
      <c r="Z12">
        <v>2</v>
      </c>
      <c r="AD12" s="15" t="s">
        <v>159</v>
      </c>
      <c r="AE12" s="16">
        <v>345</v>
      </c>
      <c r="AF12" s="16">
        <v>187</v>
      </c>
      <c r="AG12" s="16">
        <v>532</v>
      </c>
      <c r="AH12" s="14">
        <v>0.35150375939849626</v>
      </c>
      <c r="AI12" s="1">
        <f t="shared" si="2"/>
        <v>-3.8496240601503751E-2</v>
      </c>
      <c r="AJ12" s="16">
        <v>0</v>
      </c>
    </row>
    <row r="13" spans="2:36" x14ac:dyDescent="0.25">
      <c r="B13" t="s">
        <v>11</v>
      </c>
      <c r="C13" s="1">
        <v>0.94466403162055335</v>
      </c>
      <c r="D13" s="1">
        <f t="shared" si="0"/>
        <v>9.4664031620553368E-2</v>
      </c>
      <c r="E13" s="4">
        <v>1</v>
      </c>
      <c r="G13" s="1">
        <v>0.95849802371541504</v>
      </c>
      <c r="H13" s="1">
        <f t="shared" si="1"/>
        <v>0.11849802371541507</v>
      </c>
      <c r="I13" s="8">
        <v>2</v>
      </c>
      <c r="O13" t="s">
        <v>94</v>
      </c>
      <c r="P13" t="s">
        <v>90</v>
      </c>
      <c r="Q13">
        <v>186</v>
      </c>
      <c r="R13" s="1">
        <v>0.26685796269727402</v>
      </c>
      <c r="S13">
        <v>1</v>
      </c>
      <c r="V13" t="s">
        <v>152</v>
      </c>
      <c r="W13" t="s">
        <v>154</v>
      </c>
      <c r="X13">
        <v>315</v>
      </c>
      <c r="Y13" s="1">
        <v>0.91304347826086951</v>
      </c>
      <c r="Z13">
        <v>0</v>
      </c>
      <c r="AD13" s="15" t="s">
        <v>160</v>
      </c>
      <c r="AE13" s="16">
        <v>259</v>
      </c>
      <c r="AF13" s="16">
        <v>226</v>
      </c>
      <c r="AG13" s="16">
        <v>485</v>
      </c>
      <c r="AH13" s="14">
        <v>0.46597938144329898</v>
      </c>
      <c r="AI13" s="1">
        <f t="shared" si="2"/>
        <v>7.5979381443298966E-2</v>
      </c>
      <c r="AJ13" s="16">
        <v>1</v>
      </c>
    </row>
    <row r="14" spans="2:36" x14ac:dyDescent="0.25">
      <c r="B14" t="s">
        <v>12</v>
      </c>
      <c r="C14" s="1">
        <v>0.94848484848484849</v>
      </c>
      <c r="D14" s="1">
        <f t="shared" si="0"/>
        <v>9.8484848484848508E-2</v>
      </c>
      <c r="E14" s="4">
        <v>1</v>
      </c>
      <c r="G14" s="1">
        <v>0.80454545454545456</v>
      </c>
      <c r="H14" s="1">
        <f t="shared" si="1"/>
        <v>-3.5454545454545405E-2</v>
      </c>
      <c r="I14" s="8">
        <v>0</v>
      </c>
      <c r="O14" t="s">
        <v>94</v>
      </c>
      <c r="P14" t="s">
        <v>95</v>
      </c>
      <c r="Q14">
        <v>511</v>
      </c>
      <c r="R14" s="1">
        <v>0.73314203730272598</v>
      </c>
      <c r="S14">
        <v>0</v>
      </c>
      <c r="V14" t="s">
        <v>155</v>
      </c>
      <c r="W14" t="s">
        <v>150</v>
      </c>
      <c r="X14">
        <v>257</v>
      </c>
      <c r="Y14" s="1">
        <v>0.48037383177570092</v>
      </c>
      <c r="Z14">
        <v>1</v>
      </c>
      <c r="AD14" s="15" t="s">
        <v>161</v>
      </c>
      <c r="AE14" s="16">
        <v>100</v>
      </c>
      <c r="AF14" s="16">
        <v>431</v>
      </c>
      <c r="AG14" s="16">
        <v>531</v>
      </c>
      <c r="AH14" s="14">
        <v>0.81167608286252357</v>
      </c>
      <c r="AI14" s="1">
        <f t="shared" si="2"/>
        <v>0.42167608286252356</v>
      </c>
      <c r="AJ14" s="16">
        <v>5</v>
      </c>
    </row>
    <row r="15" spans="2:36" x14ac:dyDescent="0.25">
      <c r="B15" t="s">
        <v>13</v>
      </c>
      <c r="C15" s="1">
        <v>0.77083333333333337</v>
      </c>
      <c r="D15" s="1">
        <f t="shared" si="0"/>
        <v>-7.9166666666666607E-2</v>
      </c>
      <c r="E15" s="4">
        <v>1</v>
      </c>
      <c r="G15" s="1">
        <v>0.91826923076923073</v>
      </c>
      <c r="H15" s="1">
        <f t="shared" si="1"/>
        <v>7.8269230769230758E-2</v>
      </c>
      <c r="I15" s="8">
        <v>1</v>
      </c>
      <c r="O15" t="s">
        <v>96</v>
      </c>
      <c r="P15" t="s">
        <v>97</v>
      </c>
      <c r="Q15">
        <v>332</v>
      </c>
      <c r="R15" s="1">
        <v>1</v>
      </c>
      <c r="S15">
        <v>0</v>
      </c>
      <c r="V15" t="s">
        <v>155</v>
      </c>
      <c r="W15" t="s">
        <v>156</v>
      </c>
      <c r="X15">
        <v>278</v>
      </c>
      <c r="Y15" s="1">
        <v>0.51962616822429908</v>
      </c>
      <c r="Z15">
        <v>0</v>
      </c>
      <c r="AD15" s="15" t="s">
        <v>162</v>
      </c>
      <c r="AE15" s="16">
        <v>464</v>
      </c>
      <c r="AF15" s="16">
        <v>109</v>
      </c>
      <c r="AG15" s="16">
        <v>573</v>
      </c>
      <c r="AH15" s="14">
        <v>0.19022687609075042</v>
      </c>
      <c r="AI15" s="1">
        <f t="shared" si="2"/>
        <v>-0.19977312390924959</v>
      </c>
      <c r="AJ15" s="16">
        <v>2</v>
      </c>
    </row>
    <row r="16" spans="2:36" x14ac:dyDescent="0.25">
      <c r="B16" t="s">
        <v>14</v>
      </c>
      <c r="C16" s="1">
        <v>1.0076142131979695</v>
      </c>
      <c r="D16" s="1">
        <f t="shared" si="0"/>
        <v>0.15761421319796953</v>
      </c>
      <c r="E16" s="4">
        <v>2</v>
      </c>
      <c r="F16" s="4">
        <v>2</v>
      </c>
      <c r="G16" s="1">
        <v>0.949238578680203</v>
      </c>
      <c r="H16" s="1">
        <f t="shared" si="1"/>
        <v>0.10923857868020304</v>
      </c>
      <c r="I16" s="8">
        <v>2</v>
      </c>
      <c r="O16" t="s">
        <v>98</v>
      </c>
      <c r="P16" t="s">
        <v>90</v>
      </c>
      <c r="Q16">
        <v>537</v>
      </c>
      <c r="R16" s="1">
        <v>1</v>
      </c>
      <c r="S16">
        <v>0</v>
      </c>
      <c r="V16" t="s">
        <v>157</v>
      </c>
      <c r="W16" t="s">
        <v>158</v>
      </c>
      <c r="X16">
        <v>332</v>
      </c>
      <c r="Y16" s="1">
        <v>1</v>
      </c>
      <c r="Z16">
        <v>0</v>
      </c>
      <c r="AD16" s="15" t="s">
        <v>165</v>
      </c>
      <c r="AE16" s="16">
        <v>139</v>
      </c>
      <c r="AF16" s="16">
        <v>235</v>
      </c>
      <c r="AG16" s="16">
        <v>374</v>
      </c>
      <c r="AH16" s="14">
        <v>0.62834224598930477</v>
      </c>
      <c r="AI16" s="1">
        <f t="shared" si="2"/>
        <v>0.23834224598930476</v>
      </c>
      <c r="AJ16" s="16">
        <v>3</v>
      </c>
    </row>
    <row r="17" spans="2:36" x14ac:dyDescent="0.25">
      <c r="B17" t="s">
        <v>15</v>
      </c>
      <c r="C17" s="1">
        <v>1.0085910652920962</v>
      </c>
      <c r="D17" s="1">
        <f t="shared" si="0"/>
        <v>0.15859106529209621</v>
      </c>
      <c r="E17" s="4">
        <v>2</v>
      </c>
      <c r="F17" s="4">
        <v>2</v>
      </c>
      <c r="G17" s="1">
        <v>1.0085910652920962</v>
      </c>
      <c r="H17" s="1">
        <f t="shared" si="1"/>
        <v>0.16859106529209622</v>
      </c>
      <c r="I17" s="8">
        <v>2</v>
      </c>
      <c r="J17">
        <v>2</v>
      </c>
      <c r="O17" t="s">
        <v>99</v>
      </c>
      <c r="P17" t="s">
        <v>100</v>
      </c>
      <c r="Q17">
        <v>513</v>
      </c>
      <c r="R17" s="1">
        <v>1</v>
      </c>
      <c r="S17">
        <v>0</v>
      </c>
      <c r="V17" t="s">
        <v>159</v>
      </c>
      <c r="W17" t="s">
        <v>151</v>
      </c>
      <c r="X17">
        <v>537</v>
      </c>
      <c r="Y17" s="1">
        <v>1</v>
      </c>
      <c r="Z17">
        <v>0</v>
      </c>
      <c r="AD17" s="15" t="s">
        <v>166</v>
      </c>
      <c r="AE17" s="16">
        <v>525</v>
      </c>
      <c r="AF17" s="16">
        <v>62</v>
      </c>
      <c r="AG17" s="16">
        <v>587</v>
      </c>
      <c r="AH17" s="14">
        <v>0.10562180579216354</v>
      </c>
      <c r="AI17" s="1">
        <f t="shared" si="2"/>
        <v>-0.2843781942078365</v>
      </c>
      <c r="AJ17" s="16">
        <v>3</v>
      </c>
    </row>
    <row r="18" spans="2:36" x14ac:dyDescent="0.25">
      <c r="B18" t="s">
        <v>16</v>
      </c>
      <c r="C18" s="1">
        <v>0.85411140583554379</v>
      </c>
      <c r="D18" s="1">
        <f t="shared" si="0"/>
        <v>4.1114058355438132E-3</v>
      </c>
      <c r="E18" s="4">
        <v>0</v>
      </c>
      <c r="G18" s="1">
        <v>0.85411140583554379</v>
      </c>
      <c r="H18" s="1">
        <f t="shared" si="1"/>
        <v>1.4111405835543822E-2</v>
      </c>
      <c r="I18" s="8">
        <v>0</v>
      </c>
      <c r="O18" t="s">
        <v>101</v>
      </c>
      <c r="P18" t="s">
        <v>92</v>
      </c>
      <c r="Q18">
        <v>650</v>
      </c>
      <c r="R18" s="1">
        <v>1</v>
      </c>
      <c r="S18">
        <v>0</v>
      </c>
      <c r="V18" t="s">
        <v>160</v>
      </c>
      <c r="W18" t="s">
        <v>147</v>
      </c>
      <c r="X18">
        <v>531</v>
      </c>
      <c r="Y18" s="1">
        <v>1</v>
      </c>
      <c r="Z18">
        <v>0</v>
      </c>
      <c r="AD18" s="15" t="s">
        <v>167</v>
      </c>
      <c r="AE18" s="16">
        <v>546</v>
      </c>
      <c r="AF18" s="16">
        <v>98</v>
      </c>
      <c r="AG18" s="16">
        <v>644</v>
      </c>
      <c r="AH18" s="14">
        <v>0.15217391304347827</v>
      </c>
      <c r="AI18" s="1">
        <f t="shared" si="2"/>
        <v>-0.23782608695652174</v>
      </c>
      <c r="AJ18" s="16">
        <v>3</v>
      </c>
    </row>
    <row r="19" spans="2:36" x14ac:dyDescent="0.25">
      <c r="B19" t="s">
        <v>17</v>
      </c>
      <c r="C19" s="1">
        <v>0.89876033057851235</v>
      </c>
      <c r="D19" s="1">
        <f t="shared" si="0"/>
        <v>4.8760330578512368E-2</v>
      </c>
      <c r="E19" s="4">
        <v>0</v>
      </c>
      <c r="G19" s="1">
        <v>0.89876033057851235</v>
      </c>
      <c r="H19" s="1">
        <f t="shared" si="1"/>
        <v>5.8760330578512376E-2</v>
      </c>
      <c r="I19" s="8">
        <v>1</v>
      </c>
      <c r="O19" t="s">
        <v>102</v>
      </c>
      <c r="P19" t="s">
        <v>103</v>
      </c>
      <c r="Q19">
        <v>193</v>
      </c>
      <c r="R19" s="1">
        <v>0.40803382663847781</v>
      </c>
      <c r="S19">
        <v>1</v>
      </c>
      <c r="V19" t="s">
        <v>161</v>
      </c>
      <c r="W19" t="s">
        <v>153</v>
      </c>
      <c r="X19">
        <v>552</v>
      </c>
      <c r="Y19" s="1">
        <v>1</v>
      </c>
      <c r="Z19">
        <v>0</v>
      </c>
      <c r="AD19" s="15" t="s">
        <v>168</v>
      </c>
      <c r="AE19" s="16">
        <v>150</v>
      </c>
      <c r="AF19" s="16">
        <v>285</v>
      </c>
      <c r="AG19" s="16">
        <v>435</v>
      </c>
      <c r="AH19" s="14">
        <v>0.65517241379310343</v>
      </c>
      <c r="AI19" s="1">
        <f t="shared" si="2"/>
        <v>0.26517241379310341</v>
      </c>
      <c r="AJ19" s="16">
        <v>3</v>
      </c>
    </row>
    <row r="20" spans="2:36" x14ac:dyDescent="0.25">
      <c r="B20" t="s">
        <v>18</v>
      </c>
      <c r="C20" s="1">
        <v>0.90752351097178685</v>
      </c>
      <c r="D20" s="1">
        <f t="shared" si="0"/>
        <v>5.7523510971786873E-2</v>
      </c>
      <c r="E20" s="4">
        <v>1</v>
      </c>
      <c r="G20" s="1">
        <v>0.67084639498432597</v>
      </c>
      <c r="H20" s="1">
        <f t="shared" si="1"/>
        <v>-0.169153605015674</v>
      </c>
      <c r="I20" s="8">
        <v>2</v>
      </c>
      <c r="O20" t="s">
        <v>102</v>
      </c>
      <c r="P20" t="s">
        <v>104</v>
      </c>
      <c r="Q20">
        <v>280</v>
      </c>
      <c r="R20" s="1">
        <v>0.59196617336152224</v>
      </c>
      <c r="S20">
        <v>0</v>
      </c>
      <c r="V20" t="s">
        <v>162</v>
      </c>
      <c r="W20" t="s">
        <v>163</v>
      </c>
      <c r="X20">
        <v>225</v>
      </c>
      <c r="Y20" s="1">
        <v>0.39335664335664333</v>
      </c>
      <c r="Z20">
        <v>1</v>
      </c>
      <c r="AD20" s="15" t="s">
        <v>169</v>
      </c>
      <c r="AE20" s="16">
        <v>225</v>
      </c>
      <c r="AF20" s="16">
        <v>203</v>
      </c>
      <c r="AG20" s="16">
        <v>428</v>
      </c>
      <c r="AH20" s="14">
        <v>0.47429906542056077</v>
      </c>
      <c r="AI20" s="1">
        <f t="shared" si="2"/>
        <v>8.4299065420560759E-2</v>
      </c>
      <c r="AJ20" s="16">
        <v>1</v>
      </c>
    </row>
    <row r="21" spans="2:36" x14ac:dyDescent="0.25">
      <c r="B21" t="s">
        <v>19</v>
      </c>
      <c r="C21" s="1">
        <v>0.90865384615384615</v>
      </c>
      <c r="D21" s="1">
        <f t="shared" si="0"/>
        <v>5.8653846153846168E-2</v>
      </c>
      <c r="E21" s="4">
        <v>1</v>
      </c>
      <c r="G21" s="1">
        <v>0.90865384615384615</v>
      </c>
      <c r="H21" s="1">
        <f t="shared" si="1"/>
        <v>6.8653846153846176E-2</v>
      </c>
      <c r="I21" s="8">
        <v>1</v>
      </c>
      <c r="O21" t="s">
        <v>105</v>
      </c>
      <c r="P21" t="s">
        <v>100</v>
      </c>
      <c r="Q21">
        <v>355</v>
      </c>
      <c r="R21" s="1">
        <v>1</v>
      </c>
      <c r="S21">
        <v>0</v>
      </c>
      <c r="V21" t="s">
        <v>162</v>
      </c>
      <c r="W21" t="s">
        <v>164</v>
      </c>
      <c r="X21">
        <v>347</v>
      </c>
      <c r="Y21" s="1">
        <v>0.60664335664335667</v>
      </c>
      <c r="Z21">
        <v>0</v>
      </c>
      <c r="AD21" s="15" t="s">
        <v>170</v>
      </c>
      <c r="AE21" s="16">
        <v>278</v>
      </c>
      <c r="AF21" s="16">
        <v>289</v>
      </c>
      <c r="AG21" s="16">
        <v>567</v>
      </c>
      <c r="AH21" s="14">
        <v>0.50970017636684306</v>
      </c>
      <c r="AI21" s="1">
        <f t="shared" si="2"/>
        <v>0.11970017636684305</v>
      </c>
      <c r="AJ21" s="16">
        <v>2</v>
      </c>
    </row>
    <row r="22" spans="2:36" x14ac:dyDescent="0.25">
      <c r="B22" t="s">
        <v>20</v>
      </c>
      <c r="C22" s="1">
        <v>0.96057347670250892</v>
      </c>
      <c r="D22" s="1">
        <f t="shared" si="0"/>
        <v>0.11057347670250894</v>
      </c>
      <c r="E22" s="4">
        <v>2</v>
      </c>
      <c r="G22" s="1">
        <v>0.89247311827956988</v>
      </c>
      <c r="H22" s="1">
        <f t="shared" si="1"/>
        <v>5.2473118279569908E-2</v>
      </c>
      <c r="I22" s="8">
        <v>0</v>
      </c>
      <c r="O22" t="s">
        <v>106</v>
      </c>
      <c r="P22" t="s">
        <v>89</v>
      </c>
      <c r="Q22">
        <v>588</v>
      </c>
      <c r="R22" s="1">
        <v>1</v>
      </c>
      <c r="S22">
        <v>0</v>
      </c>
      <c r="V22" t="s">
        <v>165</v>
      </c>
      <c r="W22" t="s">
        <v>147</v>
      </c>
      <c r="X22">
        <v>328</v>
      </c>
      <c r="Y22" s="1">
        <v>1</v>
      </c>
      <c r="Z22">
        <v>0</v>
      </c>
      <c r="AD22" s="15" t="s">
        <v>171</v>
      </c>
      <c r="AE22" s="16">
        <v>173</v>
      </c>
      <c r="AF22" s="16">
        <v>325</v>
      </c>
      <c r="AG22" s="16">
        <v>498</v>
      </c>
      <c r="AH22" s="14">
        <v>0.65261044176706828</v>
      </c>
      <c r="AI22" s="1">
        <f t="shared" si="2"/>
        <v>0.26261044176706827</v>
      </c>
      <c r="AJ22" s="16">
        <v>3</v>
      </c>
    </row>
    <row r="23" spans="2:36" x14ac:dyDescent="0.25">
      <c r="B23" t="s">
        <v>21</v>
      </c>
      <c r="C23" s="1">
        <v>1.1877470355731226</v>
      </c>
      <c r="D23" s="1">
        <f t="shared" si="0"/>
        <v>0.33774703557312258</v>
      </c>
      <c r="E23" s="4">
        <v>4</v>
      </c>
      <c r="F23" s="4">
        <v>2</v>
      </c>
      <c r="G23" s="1">
        <v>0.83</v>
      </c>
      <c r="H23" s="1">
        <f t="shared" si="1"/>
        <v>-1.0000000000000009E-2</v>
      </c>
      <c r="I23" s="8">
        <v>0</v>
      </c>
      <c r="O23" t="s">
        <v>107</v>
      </c>
      <c r="P23" t="s">
        <v>104</v>
      </c>
      <c r="Q23">
        <v>635</v>
      </c>
      <c r="R23" s="1">
        <v>1</v>
      </c>
      <c r="S23">
        <v>0</v>
      </c>
      <c r="V23" t="s">
        <v>166</v>
      </c>
      <c r="W23" t="s">
        <v>150</v>
      </c>
      <c r="X23">
        <v>517</v>
      </c>
      <c r="Y23" s="1">
        <v>0.87925170068027214</v>
      </c>
      <c r="Z23">
        <v>0</v>
      </c>
      <c r="AD23" s="15" t="s">
        <v>172</v>
      </c>
      <c r="AE23" s="16">
        <v>408</v>
      </c>
      <c r="AF23" s="16">
        <v>505</v>
      </c>
      <c r="AG23" s="16">
        <v>913</v>
      </c>
      <c r="AH23" s="14">
        <v>0.55312157721796273</v>
      </c>
      <c r="AI23" s="1">
        <f t="shared" si="2"/>
        <v>0.16312157721796272</v>
      </c>
      <c r="AJ23" s="16">
        <v>2</v>
      </c>
    </row>
    <row r="24" spans="2:36" x14ac:dyDescent="0.25">
      <c r="B24" t="s">
        <v>22</v>
      </c>
      <c r="C24" s="1">
        <v>0.9375</v>
      </c>
      <c r="D24" s="1">
        <f t="shared" si="0"/>
        <v>8.7500000000000022E-2</v>
      </c>
      <c r="E24" s="4">
        <v>1</v>
      </c>
      <c r="G24" s="1">
        <v>0.65340909090909094</v>
      </c>
      <c r="H24" s="1">
        <f t="shared" si="1"/>
        <v>-0.18659090909090903</v>
      </c>
      <c r="I24" s="8">
        <v>2</v>
      </c>
      <c r="O24" t="s">
        <v>108</v>
      </c>
      <c r="P24" t="s">
        <v>93</v>
      </c>
      <c r="Q24">
        <v>448</v>
      </c>
      <c r="R24" s="1">
        <v>1</v>
      </c>
      <c r="S24">
        <v>0</v>
      </c>
      <c r="V24" t="s">
        <v>166</v>
      </c>
      <c r="W24" t="s">
        <v>151</v>
      </c>
      <c r="X24">
        <v>71</v>
      </c>
      <c r="Y24" s="1">
        <v>0.12074829931972789</v>
      </c>
      <c r="Z24">
        <v>2</v>
      </c>
      <c r="AD24" s="15" t="s">
        <v>174</v>
      </c>
      <c r="AE24" s="16">
        <v>148</v>
      </c>
      <c r="AF24" s="16">
        <v>197</v>
      </c>
      <c r="AG24" s="16">
        <v>345</v>
      </c>
      <c r="AH24" s="14">
        <v>0.57101449275362315</v>
      </c>
      <c r="AI24" s="1">
        <f t="shared" si="2"/>
        <v>0.18101449275362314</v>
      </c>
      <c r="AJ24" s="16">
        <v>2</v>
      </c>
    </row>
    <row r="25" spans="2:36" x14ac:dyDescent="0.25">
      <c r="B25" t="s">
        <v>23</v>
      </c>
      <c r="C25" s="1">
        <v>0.68844984802431608</v>
      </c>
      <c r="D25" s="1">
        <f t="shared" si="0"/>
        <v>-0.1615501519756839</v>
      </c>
      <c r="E25" s="4">
        <v>2</v>
      </c>
      <c r="G25" s="1">
        <v>0.92401215805471126</v>
      </c>
      <c r="H25" s="1">
        <f t="shared" si="1"/>
        <v>8.4012158054711294E-2</v>
      </c>
      <c r="I25" s="8">
        <v>1</v>
      </c>
      <c r="O25" t="s">
        <v>109</v>
      </c>
      <c r="P25" t="s">
        <v>104</v>
      </c>
      <c r="Q25">
        <v>587</v>
      </c>
      <c r="R25" s="1">
        <v>1</v>
      </c>
      <c r="S25">
        <v>0</v>
      </c>
      <c r="V25" t="s">
        <v>167</v>
      </c>
      <c r="W25" t="s">
        <v>164</v>
      </c>
      <c r="X25">
        <v>635</v>
      </c>
      <c r="Y25" s="1">
        <v>1</v>
      </c>
      <c r="Z25">
        <v>0</v>
      </c>
      <c r="AD25" s="15" t="s">
        <v>175</v>
      </c>
      <c r="AE25" s="16">
        <v>560</v>
      </c>
      <c r="AF25" s="16">
        <v>48</v>
      </c>
      <c r="AG25" s="16">
        <v>608</v>
      </c>
      <c r="AH25" s="14">
        <v>7.8947368421052627E-2</v>
      </c>
      <c r="AI25" s="1">
        <f t="shared" si="2"/>
        <v>-0.31105263157894736</v>
      </c>
      <c r="AJ25" s="16">
        <v>4</v>
      </c>
    </row>
    <row r="26" spans="2:36" x14ac:dyDescent="0.25">
      <c r="B26" t="s">
        <v>24</v>
      </c>
      <c r="C26" s="1">
        <v>0.94363636363636361</v>
      </c>
      <c r="D26" s="1">
        <f t="shared" si="0"/>
        <v>9.3636363636363629E-2</v>
      </c>
      <c r="E26" s="4">
        <v>1</v>
      </c>
      <c r="G26" s="1">
        <v>0.94363636363636361</v>
      </c>
      <c r="H26" s="1">
        <f t="shared" si="1"/>
        <v>0.10363636363636364</v>
      </c>
      <c r="I26" s="8">
        <v>1</v>
      </c>
      <c r="O26" t="s">
        <v>110</v>
      </c>
      <c r="P26" t="s">
        <v>84</v>
      </c>
      <c r="Q26">
        <v>468</v>
      </c>
      <c r="R26" s="1">
        <v>0.86346863468634683</v>
      </c>
      <c r="S26">
        <v>0</v>
      </c>
      <c r="V26" t="s">
        <v>168</v>
      </c>
      <c r="W26" t="s">
        <v>154</v>
      </c>
      <c r="X26">
        <v>448</v>
      </c>
      <c r="Y26" s="1">
        <v>1</v>
      </c>
      <c r="Z26">
        <v>0</v>
      </c>
      <c r="AD26" s="15" t="s">
        <v>176</v>
      </c>
      <c r="AE26" s="16">
        <v>197</v>
      </c>
      <c r="AF26" s="16">
        <v>322</v>
      </c>
      <c r="AG26" s="16">
        <v>519</v>
      </c>
      <c r="AH26" s="14">
        <v>0.62042389210019266</v>
      </c>
      <c r="AI26" s="1">
        <f t="shared" si="2"/>
        <v>0.23042389210019265</v>
      </c>
      <c r="AJ26" s="16">
        <v>3</v>
      </c>
    </row>
    <row r="27" spans="2:36" x14ac:dyDescent="0.25">
      <c r="B27" t="s">
        <v>25</v>
      </c>
      <c r="C27" s="1">
        <v>0.9217557251908397</v>
      </c>
      <c r="D27" s="1">
        <f t="shared" si="0"/>
        <v>7.1755725190839725E-2</v>
      </c>
      <c r="E27" s="4">
        <v>1</v>
      </c>
      <c r="G27" s="1">
        <v>0.9217557251908397</v>
      </c>
      <c r="H27" s="1">
        <f t="shared" si="1"/>
        <v>8.1755725190839734E-2</v>
      </c>
      <c r="I27" s="8">
        <v>1</v>
      </c>
      <c r="O27" t="s">
        <v>110</v>
      </c>
      <c r="P27" t="s">
        <v>93</v>
      </c>
      <c r="Q27">
        <v>74</v>
      </c>
      <c r="R27" s="1">
        <v>0.13653136531365315</v>
      </c>
      <c r="S27">
        <v>2</v>
      </c>
      <c r="V27" t="s">
        <v>169</v>
      </c>
      <c r="W27" t="s">
        <v>153</v>
      </c>
      <c r="X27">
        <v>167</v>
      </c>
      <c r="Y27" s="1">
        <v>0.3911007025761124</v>
      </c>
      <c r="Z27">
        <v>1</v>
      </c>
      <c r="AD27" s="15" t="s">
        <v>177</v>
      </c>
      <c r="AE27" s="16">
        <v>138</v>
      </c>
      <c r="AF27" s="16">
        <v>345</v>
      </c>
      <c r="AG27" s="16">
        <v>483</v>
      </c>
      <c r="AH27" s="14">
        <v>0.7142857142857143</v>
      </c>
      <c r="AI27" s="1">
        <f t="shared" si="2"/>
        <v>0.32428571428571429</v>
      </c>
      <c r="AJ27" s="16">
        <v>4</v>
      </c>
    </row>
    <row r="28" spans="2:36" x14ac:dyDescent="0.25">
      <c r="B28" t="s">
        <v>26</v>
      </c>
      <c r="C28" s="1">
        <v>0.97826086956521741</v>
      </c>
      <c r="D28" s="1">
        <f t="shared" si="0"/>
        <v>0.12826086956521743</v>
      </c>
      <c r="E28" s="4">
        <v>2</v>
      </c>
      <c r="G28" s="1">
        <v>0.94130434782608696</v>
      </c>
      <c r="H28" s="1">
        <f t="shared" si="1"/>
        <v>0.10130434782608699</v>
      </c>
      <c r="I28" s="8">
        <v>1</v>
      </c>
      <c r="O28" t="s">
        <v>111</v>
      </c>
      <c r="P28" t="s">
        <v>84</v>
      </c>
      <c r="Q28">
        <v>551</v>
      </c>
      <c r="R28" s="1">
        <v>1</v>
      </c>
      <c r="S28">
        <v>0</v>
      </c>
      <c r="V28" t="s">
        <v>169</v>
      </c>
      <c r="W28" t="s">
        <v>164</v>
      </c>
      <c r="X28">
        <v>260</v>
      </c>
      <c r="Y28" s="1">
        <v>0.6088992974238876</v>
      </c>
      <c r="Z28">
        <v>0</v>
      </c>
      <c r="AD28" s="15" t="s">
        <v>178</v>
      </c>
      <c r="AE28" s="16">
        <v>184</v>
      </c>
      <c r="AF28" s="16">
        <v>249</v>
      </c>
      <c r="AG28" s="16">
        <v>433</v>
      </c>
      <c r="AH28" s="14">
        <v>0.57505773672055427</v>
      </c>
      <c r="AI28" s="1">
        <f t="shared" si="2"/>
        <v>0.18505773672055426</v>
      </c>
      <c r="AJ28" s="16">
        <v>2</v>
      </c>
    </row>
    <row r="29" spans="2:36" x14ac:dyDescent="0.25">
      <c r="B29" t="s">
        <v>27</v>
      </c>
      <c r="C29" s="1">
        <v>0.79853479853479858</v>
      </c>
      <c r="D29" s="1">
        <f t="shared" si="0"/>
        <v>-5.1465201465201393E-2</v>
      </c>
      <c r="E29" s="4">
        <v>0</v>
      </c>
      <c r="G29" s="1">
        <v>0.61355311355311359</v>
      </c>
      <c r="H29" s="1">
        <f t="shared" si="1"/>
        <v>-0.22644688644688638</v>
      </c>
      <c r="I29" s="8">
        <v>3</v>
      </c>
      <c r="O29" t="s">
        <v>112</v>
      </c>
      <c r="P29" t="s">
        <v>92</v>
      </c>
      <c r="Q29">
        <v>319</v>
      </c>
      <c r="R29" s="1">
        <v>0.52039151712887444</v>
      </c>
      <c r="S29">
        <v>0</v>
      </c>
      <c r="V29" t="s">
        <v>170</v>
      </c>
      <c r="W29" t="s">
        <v>144</v>
      </c>
      <c r="X29">
        <v>468</v>
      </c>
      <c r="Y29" s="1">
        <v>0.86346863468634683</v>
      </c>
      <c r="Z29">
        <v>0</v>
      </c>
      <c r="AD29" s="15" t="s">
        <v>179</v>
      </c>
      <c r="AE29" s="16">
        <v>144</v>
      </c>
      <c r="AF29" s="16">
        <v>191</v>
      </c>
      <c r="AG29" s="16">
        <v>335</v>
      </c>
      <c r="AH29" s="14">
        <v>0.57014925373134329</v>
      </c>
      <c r="AI29" s="1">
        <f t="shared" si="2"/>
        <v>0.18014925373134327</v>
      </c>
      <c r="AJ29" s="16">
        <v>2</v>
      </c>
    </row>
    <row r="30" spans="2:36" x14ac:dyDescent="0.25">
      <c r="B30" t="s">
        <v>28</v>
      </c>
      <c r="C30" s="1">
        <v>0.94984326018808773</v>
      </c>
      <c r="D30" s="1">
        <f t="shared" si="0"/>
        <v>9.9843260188087757E-2</v>
      </c>
      <c r="E30" s="4">
        <v>1</v>
      </c>
      <c r="G30" s="1">
        <v>0.89968652037617558</v>
      </c>
      <c r="H30" s="1">
        <f t="shared" si="1"/>
        <v>5.9686520376175611E-2</v>
      </c>
      <c r="I30" s="8">
        <v>1</v>
      </c>
      <c r="O30" t="s">
        <v>112</v>
      </c>
      <c r="P30" t="s">
        <v>113</v>
      </c>
      <c r="Q30">
        <v>294</v>
      </c>
      <c r="R30" s="1">
        <v>0.47960848287112562</v>
      </c>
      <c r="S30">
        <v>1</v>
      </c>
      <c r="V30" t="s">
        <v>170</v>
      </c>
      <c r="W30" t="s">
        <v>154</v>
      </c>
      <c r="X30">
        <v>74</v>
      </c>
      <c r="Y30" s="1">
        <v>0.13653136531365315</v>
      </c>
      <c r="Z30">
        <v>2</v>
      </c>
      <c r="AD30" s="15" t="s">
        <v>180</v>
      </c>
      <c r="AE30" s="16">
        <v>384</v>
      </c>
      <c r="AF30" s="16">
        <v>190</v>
      </c>
      <c r="AG30" s="16">
        <v>574</v>
      </c>
      <c r="AH30" s="14">
        <v>0.33101045296167247</v>
      </c>
      <c r="AI30" s="1">
        <f t="shared" si="2"/>
        <v>-5.8989547038327539E-2</v>
      </c>
      <c r="AJ30" s="16">
        <v>1</v>
      </c>
    </row>
    <row r="31" spans="2:36" x14ac:dyDescent="0.25">
      <c r="B31" t="s">
        <v>29</v>
      </c>
      <c r="C31" s="1">
        <v>0.51750972762645919</v>
      </c>
      <c r="D31" s="1">
        <f t="shared" si="0"/>
        <v>-0.33249027237354079</v>
      </c>
      <c r="E31" s="4">
        <v>4</v>
      </c>
      <c r="G31" s="1">
        <v>0.51750972762645919</v>
      </c>
      <c r="H31" s="1">
        <f t="shared" si="1"/>
        <v>-0.32249027237354078</v>
      </c>
      <c r="I31" s="8">
        <v>4</v>
      </c>
      <c r="O31" t="s">
        <v>114</v>
      </c>
      <c r="P31" t="s">
        <v>92</v>
      </c>
      <c r="Q31">
        <v>379</v>
      </c>
      <c r="R31" s="1">
        <v>0.75198412698412698</v>
      </c>
      <c r="S31">
        <v>0</v>
      </c>
      <c r="V31" t="s">
        <v>171</v>
      </c>
      <c r="W31" t="s">
        <v>144</v>
      </c>
      <c r="X31">
        <v>500</v>
      </c>
      <c r="Y31" s="1">
        <v>1</v>
      </c>
      <c r="Z31">
        <v>0</v>
      </c>
      <c r="AD31" s="15" t="s">
        <v>181</v>
      </c>
      <c r="AE31" s="16">
        <v>286</v>
      </c>
      <c r="AF31" s="16">
        <v>285</v>
      </c>
      <c r="AG31" s="16">
        <v>571</v>
      </c>
      <c r="AH31" s="14">
        <v>0.49912434325744309</v>
      </c>
      <c r="AI31" s="1">
        <f t="shared" si="2"/>
        <v>0.10912434325744308</v>
      </c>
      <c r="AJ31" s="16">
        <v>2</v>
      </c>
    </row>
    <row r="32" spans="2:36" x14ac:dyDescent="0.25">
      <c r="B32" t="s">
        <v>30</v>
      </c>
      <c r="C32" s="1">
        <v>0.4485294117647059</v>
      </c>
      <c r="D32" s="1">
        <f t="shared" si="0"/>
        <v>-0.40147058823529408</v>
      </c>
      <c r="E32" s="4">
        <v>4</v>
      </c>
      <c r="G32" s="1">
        <v>0.4485294117647059</v>
      </c>
      <c r="H32" s="1">
        <f t="shared" si="1"/>
        <v>-0.39147058823529407</v>
      </c>
      <c r="I32" s="8">
        <v>4</v>
      </c>
      <c r="O32" t="s">
        <v>114</v>
      </c>
      <c r="P32" t="s">
        <v>97</v>
      </c>
      <c r="Q32">
        <v>125</v>
      </c>
      <c r="R32" s="1">
        <v>0.24801587301587302</v>
      </c>
      <c r="S32">
        <v>1</v>
      </c>
      <c r="V32" t="s">
        <v>172</v>
      </c>
      <c r="W32" t="s">
        <v>153</v>
      </c>
      <c r="X32">
        <v>622</v>
      </c>
      <c r="Y32" s="1">
        <v>0.66240681576144833</v>
      </c>
      <c r="Z32">
        <v>0</v>
      </c>
      <c r="AD32" s="15" t="s">
        <v>182</v>
      </c>
      <c r="AE32" s="16">
        <v>166</v>
      </c>
      <c r="AF32" s="16">
        <v>184</v>
      </c>
      <c r="AG32" s="16">
        <v>350</v>
      </c>
      <c r="AH32" s="14">
        <v>0.52571428571428569</v>
      </c>
      <c r="AI32" s="1">
        <f t="shared" si="2"/>
        <v>0.13571428571428568</v>
      </c>
      <c r="AJ32" s="16">
        <v>2</v>
      </c>
    </row>
    <row r="33" spans="2:36" x14ac:dyDescent="0.25">
      <c r="B33" t="s">
        <v>31</v>
      </c>
      <c r="C33" s="1">
        <v>0.81775700934579443</v>
      </c>
      <c r="D33" s="1">
        <f t="shared" si="0"/>
        <v>-3.224299065420555E-2</v>
      </c>
      <c r="E33" s="4">
        <v>0</v>
      </c>
      <c r="G33" s="1">
        <v>0.81775700934579443</v>
      </c>
      <c r="H33" s="1">
        <f t="shared" si="1"/>
        <v>-2.2242990654205541E-2</v>
      </c>
      <c r="I33" s="8">
        <v>0</v>
      </c>
      <c r="O33" t="s">
        <v>115</v>
      </c>
      <c r="P33" t="s">
        <v>95</v>
      </c>
      <c r="Q33">
        <v>430</v>
      </c>
      <c r="R33" s="1">
        <v>1</v>
      </c>
      <c r="S33">
        <v>0</v>
      </c>
      <c r="V33" t="s">
        <v>172</v>
      </c>
      <c r="W33" t="s">
        <v>173</v>
      </c>
      <c r="X33">
        <v>317</v>
      </c>
      <c r="Y33" s="1">
        <v>0.33759318423855167</v>
      </c>
      <c r="Z33">
        <v>1</v>
      </c>
      <c r="AD33" s="15" t="s">
        <v>183</v>
      </c>
      <c r="AE33" s="16">
        <v>159</v>
      </c>
      <c r="AF33" s="16">
        <v>93</v>
      </c>
      <c r="AG33" s="16">
        <v>252</v>
      </c>
      <c r="AH33" s="14">
        <v>0.36904761904761907</v>
      </c>
      <c r="AI33" s="1">
        <f t="shared" si="2"/>
        <v>-2.0952380952380945E-2</v>
      </c>
      <c r="AJ33" s="16">
        <v>0</v>
      </c>
    </row>
    <row r="34" spans="2:36" x14ac:dyDescent="0.25">
      <c r="B34" t="s">
        <v>32</v>
      </c>
      <c r="O34" t="s">
        <v>116</v>
      </c>
      <c r="P34" t="s">
        <v>93</v>
      </c>
      <c r="Q34">
        <v>320</v>
      </c>
      <c r="R34" s="1">
        <v>0.61538461538461542</v>
      </c>
      <c r="S34">
        <v>0</v>
      </c>
      <c r="V34" t="s">
        <v>174</v>
      </c>
      <c r="W34" t="s">
        <v>158</v>
      </c>
      <c r="X34">
        <v>347</v>
      </c>
      <c r="Y34" s="1">
        <v>1</v>
      </c>
      <c r="Z34">
        <v>0</v>
      </c>
      <c r="AD34" s="15" t="s">
        <v>184</v>
      </c>
      <c r="AE34" s="16">
        <v>574</v>
      </c>
      <c r="AF34" s="16">
        <v>52</v>
      </c>
      <c r="AG34" s="16">
        <v>626</v>
      </c>
      <c r="AH34" s="14">
        <v>8.3067092651757185E-2</v>
      </c>
      <c r="AI34" s="1">
        <f t="shared" si="2"/>
        <v>-0.30693290734824286</v>
      </c>
      <c r="AJ34" s="16">
        <v>4</v>
      </c>
    </row>
    <row r="35" spans="2:36" x14ac:dyDescent="0.25">
      <c r="B35" t="s">
        <v>33</v>
      </c>
      <c r="C35" s="1">
        <v>0.95426829268292679</v>
      </c>
      <c r="D35" s="1">
        <f t="shared" si="0"/>
        <v>0.10426829268292681</v>
      </c>
      <c r="E35" s="4">
        <v>1</v>
      </c>
      <c r="G35" s="1">
        <v>0.95426829268292679</v>
      </c>
      <c r="H35" s="1">
        <f t="shared" si="1"/>
        <v>0.11426829268292682</v>
      </c>
      <c r="I35" s="8">
        <v>2</v>
      </c>
      <c r="O35" t="s">
        <v>116</v>
      </c>
      <c r="P35" t="s">
        <v>113</v>
      </c>
      <c r="Q35">
        <v>200</v>
      </c>
      <c r="R35" s="1">
        <v>0.38461538461538464</v>
      </c>
      <c r="S35">
        <v>1</v>
      </c>
      <c r="V35" t="s">
        <v>175</v>
      </c>
      <c r="W35" t="s">
        <v>156</v>
      </c>
      <c r="X35">
        <v>596</v>
      </c>
      <c r="Y35" s="1">
        <v>1</v>
      </c>
      <c r="Z35">
        <v>0</v>
      </c>
      <c r="AD35" s="15" t="s">
        <v>185</v>
      </c>
      <c r="AE35" s="16">
        <v>256</v>
      </c>
      <c r="AF35" s="16">
        <v>52</v>
      </c>
      <c r="AG35" s="16">
        <v>308</v>
      </c>
      <c r="AH35" s="14">
        <v>0.16883116883116883</v>
      </c>
      <c r="AI35" s="1">
        <f t="shared" si="2"/>
        <v>-0.22116883116883118</v>
      </c>
      <c r="AJ35" s="16">
        <v>3</v>
      </c>
    </row>
    <row r="36" spans="2:36" x14ac:dyDescent="0.25">
      <c r="B36" t="s">
        <v>34</v>
      </c>
      <c r="C36" s="1">
        <v>0.88</v>
      </c>
      <c r="D36" s="1">
        <f t="shared" si="0"/>
        <v>3.0000000000000027E-2</v>
      </c>
      <c r="E36" s="4">
        <v>0</v>
      </c>
      <c r="G36" s="1">
        <v>0.88</v>
      </c>
      <c r="H36" s="1">
        <f t="shared" si="1"/>
        <v>4.0000000000000036E-2</v>
      </c>
      <c r="I36" s="8">
        <v>0</v>
      </c>
      <c r="O36" t="s">
        <v>117</v>
      </c>
      <c r="P36" t="s">
        <v>113</v>
      </c>
      <c r="Q36">
        <v>478</v>
      </c>
      <c r="R36" s="1">
        <v>1</v>
      </c>
      <c r="S36">
        <v>0</v>
      </c>
      <c r="V36" t="s">
        <v>176</v>
      </c>
      <c r="W36" t="s">
        <v>154</v>
      </c>
      <c r="X36">
        <v>520</v>
      </c>
      <c r="Y36" s="1">
        <v>1</v>
      </c>
      <c r="Z36">
        <v>0</v>
      </c>
      <c r="AD36" s="15" t="s">
        <v>186</v>
      </c>
      <c r="AE36" s="16">
        <v>272</v>
      </c>
      <c r="AF36" s="16">
        <v>240</v>
      </c>
      <c r="AG36" s="16">
        <v>512</v>
      </c>
      <c r="AH36" s="14">
        <v>0.46875</v>
      </c>
      <c r="AI36" s="1">
        <f t="shared" si="2"/>
        <v>7.8749999999999987E-2</v>
      </c>
      <c r="AJ36" s="16">
        <v>1</v>
      </c>
    </row>
    <row r="37" spans="2:36" x14ac:dyDescent="0.25">
      <c r="B37" t="s">
        <v>35</v>
      </c>
      <c r="C37" s="1">
        <v>1.0175438596491229</v>
      </c>
      <c r="D37" s="1">
        <f t="shared" si="0"/>
        <v>0.16754385964912288</v>
      </c>
      <c r="E37" s="4">
        <v>2</v>
      </c>
      <c r="F37" s="4">
        <v>2</v>
      </c>
      <c r="G37" s="1">
        <v>0.89824561403508774</v>
      </c>
      <c r="H37" s="1">
        <f t="shared" si="1"/>
        <v>5.8245614035087767E-2</v>
      </c>
      <c r="I37" s="8">
        <v>1</v>
      </c>
      <c r="O37" t="s">
        <v>118</v>
      </c>
      <c r="P37" t="s">
        <v>103</v>
      </c>
      <c r="Q37">
        <v>263</v>
      </c>
      <c r="R37" s="1">
        <v>0.58314855875831484</v>
      </c>
      <c r="S37">
        <v>0</v>
      </c>
      <c r="V37" t="s">
        <v>177</v>
      </c>
      <c r="W37" t="s">
        <v>173</v>
      </c>
      <c r="X37">
        <v>478</v>
      </c>
      <c r="Y37" s="1">
        <v>1</v>
      </c>
      <c r="Z37">
        <v>0</v>
      </c>
      <c r="AD37" s="15" t="s">
        <v>187</v>
      </c>
      <c r="AE37" s="16">
        <v>186</v>
      </c>
      <c r="AF37" s="16">
        <v>200</v>
      </c>
      <c r="AG37" s="16">
        <v>386</v>
      </c>
      <c r="AH37" s="14">
        <v>0.51813471502590669</v>
      </c>
      <c r="AI37" s="1">
        <f t="shared" si="2"/>
        <v>0.12813471502590668</v>
      </c>
      <c r="AJ37" s="16">
        <v>2</v>
      </c>
    </row>
    <row r="38" spans="2:36" x14ac:dyDescent="0.25">
      <c r="B38" t="s">
        <v>36</v>
      </c>
      <c r="C38" s="1">
        <v>0.78775510204081634</v>
      </c>
      <c r="D38" s="1">
        <f t="shared" si="0"/>
        <v>-6.2244897959183643E-2</v>
      </c>
      <c r="E38" s="4">
        <v>1</v>
      </c>
      <c r="G38" s="1">
        <v>0.78775510204081634</v>
      </c>
      <c r="H38" s="1">
        <f t="shared" si="1"/>
        <v>-5.2244897959183634E-2</v>
      </c>
      <c r="I38" s="8">
        <v>0</v>
      </c>
      <c r="O38" t="s">
        <v>118</v>
      </c>
      <c r="P38" t="s">
        <v>104</v>
      </c>
      <c r="Q38">
        <v>188</v>
      </c>
      <c r="R38" s="1">
        <v>0.41685144124168516</v>
      </c>
      <c r="S38">
        <v>1</v>
      </c>
      <c r="V38" t="s">
        <v>178</v>
      </c>
      <c r="W38" t="s">
        <v>163</v>
      </c>
      <c r="X38">
        <v>307</v>
      </c>
      <c r="Y38" s="1">
        <v>0.71728971962616828</v>
      </c>
      <c r="Z38">
        <v>0</v>
      </c>
      <c r="AD38" s="15" t="s">
        <v>188</v>
      </c>
      <c r="AE38" s="16">
        <v>269</v>
      </c>
      <c r="AF38" s="16">
        <v>234</v>
      </c>
      <c r="AG38" s="16">
        <v>503</v>
      </c>
      <c r="AH38" s="14">
        <v>0.46520874751491054</v>
      </c>
      <c r="AI38" s="1">
        <f t="shared" si="2"/>
        <v>7.5208747514910523E-2</v>
      </c>
      <c r="AJ38" s="16">
        <v>1</v>
      </c>
    </row>
    <row r="39" spans="2:36" x14ac:dyDescent="0.25">
      <c r="B39" t="s">
        <v>37</v>
      </c>
      <c r="C39" s="1">
        <v>0.95265151515151514</v>
      </c>
      <c r="D39" s="1">
        <f t="shared" si="0"/>
        <v>0.10265151515151516</v>
      </c>
      <c r="E39" s="4">
        <v>1</v>
      </c>
      <c r="G39" s="1">
        <v>0.95265151515151514</v>
      </c>
      <c r="H39" s="1">
        <f t="shared" si="1"/>
        <v>0.11265151515151517</v>
      </c>
      <c r="I39" s="8">
        <v>2</v>
      </c>
      <c r="O39" t="s">
        <v>119</v>
      </c>
      <c r="P39" t="s">
        <v>92</v>
      </c>
      <c r="Q39">
        <v>419</v>
      </c>
      <c r="R39" s="1">
        <v>1</v>
      </c>
      <c r="S39">
        <v>0</v>
      </c>
      <c r="V39" t="s">
        <v>178</v>
      </c>
      <c r="W39" t="s">
        <v>164</v>
      </c>
      <c r="X39">
        <v>121</v>
      </c>
      <c r="Y39" s="1">
        <v>0.28271028037383178</v>
      </c>
      <c r="Z39">
        <v>1</v>
      </c>
      <c r="AD39" s="15" t="s">
        <v>189</v>
      </c>
      <c r="AE39" s="16">
        <v>652</v>
      </c>
      <c r="AF39" s="16">
        <v>31</v>
      </c>
      <c r="AG39" s="16">
        <v>683</v>
      </c>
      <c r="AH39" s="14">
        <v>4.5387994143484628E-2</v>
      </c>
      <c r="AI39" s="1">
        <f t="shared" si="2"/>
        <v>-0.34461200585651541</v>
      </c>
      <c r="AJ39" s="16">
        <v>4</v>
      </c>
    </row>
    <row r="40" spans="2:36" x14ac:dyDescent="0.25">
      <c r="B40" t="s">
        <v>38</v>
      </c>
      <c r="C40" s="1">
        <v>1.0773480662983426</v>
      </c>
      <c r="D40" s="1">
        <f t="shared" si="0"/>
        <v>0.22734806629834259</v>
      </c>
      <c r="E40" s="4">
        <v>3</v>
      </c>
      <c r="F40" s="4">
        <v>2</v>
      </c>
      <c r="G40" s="1">
        <v>0.9433701657458563</v>
      </c>
      <c r="H40" s="1">
        <f t="shared" si="1"/>
        <v>0.10337016574585633</v>
      </c>
      <c r="I40" s="8">
        <v>1</v>
      </c>
      <c r="O40" t="s">
        <v>120</v>
      </c>
      <c r="P40" t="s">
        <v>97</v>
      </c>
      <c r="Q40">
        <v>613</v>
      </c>
      <c r="R40" s="1">
        <v>1</v>
      </c>
      <c r="S40">
        <v>0</v>
      </c>
      <c r="V40" t="s">
        <v>179</v>
      </c>
      <c r="W40" t="s">
        <v>153</v>
      </c>
      <c r="X40">
        <v>309</v>
      </c>
      <c r="Y40" s="1">
        <v>1</v>
      </c>
      <c r="Z40">
        <v>0</v>
      </c>
      <c r="AD40" s="15" t="s">
        <v>190</v>
      </c>
      <c r="AE40" s="16">
        <v>97</v>
      </c>
      <c r="AF40" s="16">
        <v>81</v>
      </c>
      <c r="AG40" s="16">
        <v>178</v>
      </c>
      <c r="AH40" s="14">
        <v>0.4550561797752809</v>
      </c>
      <c r="AI40" s="1">
        <f t="shared" si="2"/>
        <v>6.5056179775280887E-2</v>
      </c>
      <c r="AJ40" s="16">
        <v>1</v>
      </c>
    </row>
    <row r="41" spans="2:36" x14ac:dyDescent="0.25">
      <c r="B41" t="s">
        <v>39</v>
      </c>
      <c r="C41" s="1">
        <v>0.80909090909090908</v>
      </c>
      <c r="D41" s="1">
        <f t="shared" si="0"/>
        <v>-4.0909090909090895E-2</v>
      </c>
      <c r="E41" s="4">
        <v>0</v>
      </c>
      <c r="G41" s="1">
        <v>0.80909090909090908</v>
      </c>
      <c r="H41" s="1">
        <f t="shared" si="1"/>
        <v>-3.0909090909090886E-2</v>
      </c>
      <c r="I41" s="8">
        <v>0</v>
      </c>
      <c r="O41" t="s">
        <v>121</v>
      </c>
      <c r="P41" t="s">
        <v>100</v>
      </c>
      <c r="Q41">
        <v>50</v>
      </c>
      <c r="R41" s="1">
        <v>8.6805555555555552E-2</v>
      </c>
      <c r="S41">
        <v>2</v>
      </c>
      <c r="V41" t="s">
        <v>180</v>
      </c>
      <c r="W41" t="s">
        <v>158</v>
      </c>
      <c r="X41">
        <v>577</v>
      </c>
      <c r="Y41" s="1">
        <v>1</v>
      </c>
      <c r="Z41">
        <v>0</v>
      </c>
      <c r="AD41" s="15" t="s">
        <v>191</v>
      </c>
      <c r="AE41" s="16">
        <v>174</v>
      </c>
      <c r="AF41" s="16">
        <v>231</v>
      </c>
      <c r="AG41" s="16">
        <v>405</v>
      </c>
      <c r="AH41" s="14">
        <v>0.57037037037037042</v>
      </c>
      <c r="AI41" s="1">
        <f t="shared" si="2"/>
        <v>0.1803703703703704</v>
      </c>
      <c r="AJ41" s="16">
        <v>2</v>
      </c>
    </row>
    <row r="42" spans="2:36" x14ac:dyDescent="0.25">
      <c r="B42" t="s">
        <v>40</v>
      </c>
      <c r="C42" s="1">
        <v>0.71969696969696972</v>
      </c>
      <c r="D42" s="1">
        <f t="shared" si="0"/>
        <v>-0.13030303030303025</v>
      </c>
      <c r="E42" s="4">
        <v>2</v>
      </c>
      <c r="G42" s="1">
        <v>0.76704545454545459</v>
      </c>
      <c r="H42" s="1">
        <f t="shared" si="1"/>
        <v>-7.2954545454545383E-2</v>
      </c>
      <c r="I42" s="8">
        <v>1</v>
      </c>
      <c r="O42" t="s">
        <v>121</v>
      </c>
      <c r="P42" t="s">
        <v>85</v>
      </c>
      <c r="Q42">
        <v>526</v>
      </c>
      <c r="R42" s="1">
        <v>0.91319444444444442</v>
      </c>
      <c r="S42">
        <v>0</v>
      </c>
      <c r="V42" t="s">
        <v>181</v>
      </c>
      <c r="W42" t="s">
        <v>145</v>
      </c>
      <c r="X42">
        <v>576</v>
      </c>
      <c r="Y42" s="1">
        <v>1</v>
      </c>
      <c r="Z42">
        <v>0</v>
      </c>
      <c r="AD42" s="15" t="s">
        <v>192</v>
      </c>
      <c r="AE42" s="16">
        <v>636</v>
      </c>
      <c r="AF42" s="16">
        <v>32</v>
      </c>
      <c r="AG42" s="16">
        <v>668</v>
      </c>
      <c r="AH42" s="14">
        <v>4.790419161676647E-2</v>
      </c>
      <c r="AI42" s="1">
        <f t="shared" si="2"/>
        <v>-0.34209580838323356</v>
      </c>
      <c r="AJ42" s="16">
        <v>4</v>
      </c>
    </row>
    <row r="43" spans="2:36" x14ac:dyDescent="0.25">
      <c r="B43" t="s">
        <v>41</v>
      </c>
      <c r="C43" s="1">
        <v>0.8954423592493298</v>
      </c>
      <c r="D43" s="1">
        <f t="shared" si="0"/>
        <v>4.5442359249329822E-2</v>
      </c>
      <c r="E43" s="4">
        <v>0</v>
      </c>
      <c r="G43" s="1">
        <v>0.8954423592493298</v>
      </c>
      <c r="H43" s="1">
        <f t="shared" si="1"/>
        <v>5.5442359249329831E-2</v>
      </c>
      <c r="I43" s="8">
        <v>1</v>
      </c>
      <c r="O43" t="s">
        <v>122</v>
      </c>
      <c r="P43" t="s">
        <v>85</v>
      </c>
      <c r="Q43">
        <v>369</v>
      </c>
      <c r="R43" s="1">
        <v>1</v>
      </c>
      <c r="S43">
        <v>0</v>
      </c>
      <c r="V43" t="s">
        <v>182</v>
      </c>
      <c r="W43" t="s">
        <v>145</v>
      </c>
      <c r="X43">
        <v>369</v>
      </c>
      <c r="Y43" s="1">
        <v>1</v>
      </c>
      <c r="Z43">
        <v>0</v>
      </c>
      <c r="AD43" s="15" t="s">
        <v>193</v>
      </c>
      <c r="AE43" s="16">
        <v>520</v>
      </c>
      <c r="AF43" s="16">
        <v>67</v>
      </c>
      <c r="AG43" s="16">
        <v>587</v>
      </c>
      <c r="AH43" s="14">
        <v>0.11413969335604771</v>
      </c>
      <c r="AI43" s="1">
        <f t="shared" si="2"/>
        <v>-0.27586030664395234</v>
      </c>
      <c r="AJ43" s="16">
        <v>3</v>
      </c>
    </row>
    <row r="44" spans="2:36" x14ac:dyDescent="0.25">
      <c r="B44" t="s">
        <v>42</v>
      </c>
      <c r="C44" s="1">
        <v>0.8893939393939394</v>
      </c>
      <c r="D44" s="1">
        <f t="shared" si="0"/>
        <v>3.9393939393939426E-2</v>
      </c>
      <c r="E44" s="4">
        <v>0</v>
      </c>
      <c r="G44" s="1">
        <v>0.8893939393939394</v>
      </c>
      <c r="H44" s="1">
        <f t="shared" si="1"/>
        <v>4.9393939393939434E-2</v>
      </c>
      <c r="I44" s="8">
        <v>0</v>
      </c>
      <c r="O44" t="s">
        <v>123</v>
      </c>
      <c r="P44" t="s">
        <v>89</v>
      </c>
      <c r="Q44">
        <v>348</v>
      </c>
      <c r="R44" s="1">
        <v>0.56955810147299513</v>
      </c>
      <c r="S44">
        <v>0</v>
      </c>
      <c r="V44" t="s">
        <v>183</v>
      </c>
      <c r="W44" t="s">
        <v>153</v>
      </c>
      <c r="X44">
        <v>270</v>
      </c>
      <c r="Y44" s="1">
        <v>1</v>
      </c>
      <c r="Z44">
        <v>0</v>
      </c>
      <c r="AD44" s="15" t="s">
        <v>194</v>
      </c>
      <c r="AE44" s="16">
        <v>219</v>
      </c>
      <c r="AF44" s="16">
        <v>299</v>
      </c>
      <c r="AG44" s="16">
        <v>518</v>
      </c>
      <c r="AH44" s="14">
        <v>0.57722007722007718</v>
      </c>
      <c r="AI44" s="1">
        <f t="shared" si="2"/>
        <v>0.18722007722007716</v>
      </c>
      <c r="AJ44" s="16">
        <v>2</v>
      </c>
    </row>
    <row r="45" spans="2:36" x14ac:dyDescent="0.25">
      <c r="B45" t="s">
        <v>43</v>
      </c>
      <c r="C45" s="1">
        <v>0.94181818181818178</v>
      </c>
      <c r="D45" s="1">
        <f t="shared" si="0"/>
        <v>9.1818181818181799E-2</v>
      </c>
      <c r="E45" s="4">
        <v>1</v>
      </c>
      <c r="G45" s="1">
        <v>0.94181818181818178</v>
      </c>
      <c r="H45" s="1">
        <f t="shared" si="1"/>
        <v>0.10181818181818181</v>
      </c>
      <c r="I45" s="8">
        <v>1</v>
      </c>
      <c r="O45" t="s">
        <v>123</v>
      </c>
      <c r="P45" t="s">
        <v>95</v>
      </c>
      <c r="Q45">
        <v>263</v>
      </c>
      <c r="R45" s="1">
        <v>0.43044189852700493</v>
      </c>
      <c r="S45">
        <v>1</v>
      </c>
      <c r="V45" t="s">
        <v>184</v>
      </c>
      <c r="W45" t="s">
        <v>150</v>
      </c>
      <c r="X45">
        <v>611</v>
      </c>
      <c r="Y45" s="1">
        <v>1</v>
      </c>
      <c r="Z45">
        <v>0</v>
      </c>
      <c r="AD45" s="15" t="s">
        <v>195</v>
      </c>
      <c r="AE45" s="16">
        <v>490</v>
      </c>
      <c r="AF45" s="16">
        <v>151</v>
      </c>
      <c r="AG45" s="16">
        <v>641</v>
      </c>
      <c r="AH45" s="14">
        <v>0.23556942277691106</v>
      </c>
      <c r="AI45" s="1">
        <f t="shared" si="2"/>
        <v>-0.15443057722308895</v>
      </c>
      <c r="AJ45" s="16">
        <v>2</v>
      </c>
    </row>
    <row r="46" spans="2:36" x14ac:dyDescent="0.25">
      <c r="B46" t="s">
        <v>44</v>
      </c>
      <c r="C46" s="1">
        <v>0.92388059701492542</v>
      </c>
      <c r="D46" s="1">
        <f t="shared" si="0"/>
        <v>7.3880597014925442E-2</v>
      </c>
      <c r="E46" s="4">
        <v>1</v>
      </c>
      <c r="G46" s="1">
        <v>0.95671641791044781</v>
      </c>
      <c r="H46" s="1">
        <f t="shared" si="1"/>
        <v>0.11671641791044784</v>
      </c>
      <c r="I46" s="8">
        <v>2</v>
      </c>
      <c r="O46" t="s">
        <v>124</v>
      </c>
      <c r="P46" t="s">
        <v>90</v>
      </c>
      <c r="Q46">
        <v>300</v>
      </c>
      <c r="R46" s="1">
        <v>1</v>
      </c>
      <c r="S46">
        <v>0</v>
      </c>
      <c r="V46" t="s">
        <v>185</v>
      </c>
      <c r="W46" t="s">
        <v>151</v>
      </c>
      <c r="X46">
        <v>300</v>
      </c>
      <c r="Y46" s="1">
        <v>1</v>
      </c>
      <c r="Z46">
        <v>0</v>
      </c>
      <c r="AD46" s="15" t="s">
        <v>196</v>
      </c>
      <c r="AE46" s="16">
        <v>171</v>
      </c>
      <c r="AF46" s="16">
        <v>100</v>
      </c>
      <c r="AG46" s="16">
        <v>271</v>
      </c>
      <c r="AH46" s="14">
        <v>0.36900369003690037</v>
      </c>
      <c r="AI46" s="1">
        <f t="shared" si="2"/>
        <v>-2.0996309963099646E-2</v>
      </c>
      <c r="AJ46" s="16">
        <v>0</v>
      </c>
    </row>
    <row r="47" spans="2:36" x14ac:dyDescent="0.25">
      <c r="B47" t="s">
        <v>45</v>
      </c>
      <c r="C47" s="1">
        <v>0.95422535211267601</v>
      </c>
      <c r="D47" s="1">
        <f t="shared" si="0"/>
        <v>0.10422535211267603</v>
      </c>
      <c r="E47" s="4">
        <v>1</v>
      </c>
      <c r="G47" s="1">
        <v>0.95422535211267601</v>
      </c>
      <c r="H47" s="1">
        <f t="shared" si="1"/>
        <v>0.11422535211267604</v>
      </c>
      <c r="I47" s="8">
        <v>2</v>
      </c>
      <c r="O47" t="s">
        <v>125</v>
      </c>
      <c r="P47" t="s">
        <v>90</v>
      </c>
      <c r="Q47">
        <v>594</v>
      </c>
      <c r="R47" s="1">
        <v>1</v>
      </c>
      <c r="S47">
        <v>0</v>
      </c>
      <c r="V47" t="s">
        <v>186</v>
      </c>
      <c r="W47" t="s">
        <v>151</v>
      </c>
      <c r="X47">
        <v>486</v>
      </c>
      <c r="Y47" s="1">
        <v>0.93103448275862066</v>
      </c>
      <c r="Z47">
        <v>0</v>
      </c>
      <c r="AD47" s="15" t="s">
        <v>197</v>
      </c>
      <c r="AE47" s="16">
        <v>208</v>
      </c>
      <c r="AF47" s="16">
        <v>242</v>
      </c>
      <c r="AG47" s="16">
        <v>450</v>
      </c>
      <c r="AH47" s="14">
        <v>0.5377777777777778</v>
      </c>
      <c r="AI47" s="1">
        <f t="shared" si="2"/>
        <v>0.14777777777777779</v>
      </c>
      <c r="AJ47" s="16">
        <v>2</v>
      </c>
    </row>
    <row r="48" spans="2:36" x14ac:dyDescent="0.25">
      <c r="B48" t="s">
        <v>46</v>
      </c>
      <c r="C48" s="1">
        <v>0.94343065693430661</v>
      </c>
      <c r="D48" s="1">
        <f t="shared" si="0"/>
        <v>9.3430656934306633E-2</v>
      </c>
      <c r="E48" s="4">
        <v>1</v>
      </c>
      <c r="G48" s="1">
        <v>0.82116788321167888</v>
      </c>
      <c r="H48" s="1">
        <f t="shared" si="1"/>
        <v>-1.8832116788321085E-2</v>
      </c>
      <c r="I48" s="8">
        <v>0</v>
      </c>
      <c r="O48" t="s">
        <v>126</v>
      </c>
      <c r="P48" t="s">
        <v>84</v>
      </c>
      <c r="Q48">
        <v>117</v>
      </c>
      <c r="R48" s="1">
        <v>0.30232558139534882</v>
      </c>
      <c r="S48">
        <v>1</v>
      </c>
      <c r="V48" t="s">
        <v>186</v>
      </c>
      <c r="W48" t="s">
        <v>158</v>
      </c>
      <c r="X48">
        <v>36</v>
      </c>
      <c r="Y48" s="1">
        <v>6.8965517241379309E-2</v>
      </c>
      <c r="Z48">
        <v>2</v>
      </c>
      <c r="AD48" s="15" t="s">
        <v>198</v>
      </c>
      <c r="AE48" s="16">
        <v>605</v>
      </c>
      <c r="AF48" s="16">
        <v>39</v>
      </c>
      <c r="AG48" s="16">
        <v>644</v>
      </c>
      <c r="AH48" s="14">
        <v>6.0559006211180127E-2</v>
      </c>
      <c r="AI48" s="1">
        <f t="shared" si="2"/>
        <v>-0.32944099378881986</v>
      </c>
      <c r="AJ48" s="16">
        <v>4</v>
      </c>
    </row>
    <row r="49" spans="2:36" x14ac:dyDescent="0.25">
      <c r="B49" t="s">
        <v>47</v>
      </c>
      <c r="C49" s="1">
        <v>0.875</v>
      </c>
      <c r="D49" s="1">
        <f t="shared" si="0"/>
        <v>2.5000000000000022E-2</v>
      </c>
      <c r="E49" s="4">
        <v>0</v>
      </c>
      <c r="G49" s="1">
        <v>0.875</v>
      </c>
      <c r="H49" s="1">
        <f t="shared" si="1"/>
        <v>3.5000000000000031E-2</v>
      </c>
      <c r="I49" s="8">
        <v>0</v>
      </c>
      <c r="O49" t="s">
        <v>126</v>
      </c>
      <c r="P49" t="s">
        <v>93</v>
      </c>
      <c r="Q49">
        <v>270</v>
      </c>
      <c r="R49" s="1">
        <v>0.69767441860465118</v>
      </c>
      <c r="S49">
        <v>0</v>
      </c>
      <c r="V49" t="s">
        <v>187</v>
      </c>
      <c r="W49" t="s">
        <v>144</v>
      </c>
      <c r="X49">
        <v>387</v>
      </c>
      <c r="Y49" s="1">
        <v>1</v>
      </c>
      <c r="Z49">
        <v>0</v>
      </c>
      <c r="AD49" s="15" t="s">
        <v>199</v>
      </c>
      <c r="AE49" s="16">
        <v>550</v>
      </c>
      <c r="AF49" s="16">
        <v>39</v>
      </c>
      <c r="AG49" s="16">
        <v>589</v>
      </c>
      <c r="AH49" s="14">
        <v>6.6213921901528014E-2</v>
      </c>
      <c r="AI49" s="1">
        <f t="shared" si="2"/>
        <v>-0.32378607809847199</v>
      </c>
      <c r="AJ49" s="16">
        <v>4</v>
      </c>
    </row>
    <row r="50" spans="2:36" x14ac:dyDescent="0.25">
      <c r="B50" t="s">
        <v>48</v>
      </c>
      <c r="C50" s="1">
        <v>0.85483870967741937</v>
      </c>
      <c r="D50" s="1">
        <f t="shared" si="0"/>
        <v>4.8387096774193949E-3</v>
      </c>
      <c r="E50" s="4">
        <v>0</v>
      </c>
      <c r="G50" s="1">
        <v>0.86363636363636365</v>
      </c>
      <c r="H50" s="1">
        <f t="shared" si="1"/>
        <v>2.3636363636363678E-2</v>
      </c>
      <c r="I50" s="8">
        <v>0</v>
      </c>
      <c r="O50" t="s">
        <v>127</v>
      </c>
      <c r="P50" t="s">
        <v>90</v>
      </c>
      <c r="Q50">
        <v>312</v>
      </c>
      <c r="R50" s="1">
        <v>0.61417322834645671</v>
      </c>
      <c r="S50">
        <v>0</v>
      </c>
      <c r="V50" t="s">
        <v>188</v>
      </c>
      <c r="W50" t="s">
        <v>151</v>
      </c>
      <c r="X50">
        <v>312</v>
      </c>
      <c r="Y50" s="1">
        <v>0.61417322834645671</v>
      </c>
      <c r="Z50">
        <v>0</v>
      </c>
      <c r="AD50" s="15" t="s">
        <v>200</v>
      </c>
      <c r="AE50" s="16">
        <v>220</v>
      </c>
      <c r="AF50" s="16">
        <v>239</v>
      </c>
      <c r="AG50" s="16">
        <v>459</v>
      </c>
      <c r="AH50" s="14">
        <v>0.52069716775599129</v>
      </c>
      <c r="AI50" s="1">
        <f t="shared" si="2"/>
        <v>0.13069716775599127</v>
      </c>
      <c r="AJ50" s="16">
        <v>2</v>
      </c>
    </row>
    <row r="51" spans="2:36" x14ac:dyDescent="0.25">
      <c r="B51" t="s">
        <v>49</v>
      </c>
      <c r="C51" s="1">
        <v>0.77906976744186052</v>
      </c>
      <c r="D51" s="1">
        <f t="shared" si="0"/>
        <v>-7.0930232558139461E-2</v>
      </c>
      <c r="E51" s="4">
        <v>1</v>
      </c>
      <c r="G51" s="1">
        <v>0.7624584717607974</v>
      </c>
      <c r="H51" s="1">
        <f t="shared" si="1"/>
        <v>-7.7541528239202573E-2</v>
      </c>
      <c r="I51" s="8">
        <v>1</v>
      </c>
      <c r="O51" t="s">
        <v>127</v>
      </c>
      <c r="P51" t="s">
        <v>97</v>
      </c>
      <c r="Q51">
        <v>196</v>
      </c>
      <c r="R51" s="1">
        <v>0.38582677165354329</v>
      </c>
      <c r="S51">
        <v>1</v>
      </c>
      <c r="V51" t="s">
        <v>188</v>
      </c>
      <c r="W51" t="s">
        <v>158</v>
      </c>
      <c r="X51">
        <v>196</v>
      </c>
      <c r="Y51" s="1">
        <v>0.38582677165354329</v>
      </c>
      <c r="Z51">
        <v>1</v>
      </c>
      <c r="AD51" s="15" t="s">
        <v>220</v>
      </c>
      <c r="AE51" s="16">
        <v>13612</v>
      </c>
      <c r="AF51" s="16">
        <v>8884</v>
      </c>
      <c r="AG51" s="16">
        <v>22496</v>
      </c>
      <c r="AH51" s="14">
        <v>0.39491465149359889</v>
      </c>
      <c r="AJ51">
        <f>SUM(AJ5:AJ50)</f>
        <v>108</v>
      </c>
    </row>
    <row r="52" spans="2:36" x14ac:dyDescent="0.25">
      <c r="B52" t="s">
        <v>50</v>
      </c>
      <c r="C52" s="1">
        <v>0.85237950894210368</v>
      </c>
      <c r="E52" s="4">
        <f>SUM(E5:E51)</f>
        <v>55</v>
      </c>
      <c r="F52" s="4">
        <f>E52+F10+F16+F17+F23+F37+F40</f>
        <v>67</v>
      </c>
      <c r="G52" s="1">
        <v>0.84324162231051802</v>
      </c>
      <c r="I52" s="8">
        <f>SUM(I5:I51)</f>
        <v>50</v>
      </c>
      <c r="J52" s="8">
        <f>I52+J17</f>
        <v>52</v>
      </c>
      <c r="O52" t="s">
        <v>128</v>
      </c>
      <c r="P52" t="s">
        <v>103</v>
      </c>
      <c r="Q52">
        <v>774</v>
      </c>
      <c r="R52" s="1">
        <v>1</v>
      </c>
      <c r="S52">
        <v>0</v>
      </c>
      <c r="V52" t="s">
        <v>189</v>
      </c>
      <c r="W52" t="s">
        <v>163</v>
      </c>
      <c r="X52">
        <v>411</v>
      </c>
      <c r="Y52" s="1">
        <v>0.60709010339734126</v>
      </c>
      <c r="Z52">
        <v>0</v>
      </c>
    </row>
    <row r="53" spans="2:36" x14ac:dyDescent="0.25">
      <c r="O53" t="s">
        <v>129</v>
      </c>
      <c r="P53" t="s">
        <v>100</v>
      </c>
      <c r="Q53">
        <v>176</v>
      </c>
      <c r="R53" s="1">
        <v>1</v>
      </c>
      <c r="S53">
        <v>0</v>
      </c>
      <c r="V53" t="s">
        <v>189</v>
      </c>
      <c r="W53" t="s">
        <v>156</v>
      </c>
      <c r="X53">
        <v>266</v>
      </c>
      <c r="Y53" s="1">
        <v>0.39290989660265879</v>
      </c>
      <c r="Z53">
        <v>1</v>
      </c>
    </row>
    <row r="54" spans="2:36" x14ac:dyDescent="0.25">
      <c r="O54" t="s">
        <v>130</v>
      </c>
      <c r="P54" t="s">
        <v>100</v>
      </c>
      <c r="Q54">
        <v>408</v>
      </c>
      <c r="R54" s="1">
        <v>1</v>
      </c>
      <c r="S54">
        <v>0</v>
      </c>
      <c r="V54" t="s">
        <v>190</v>
      </c>
      <c r="W54" t="s">
        <v>147</v>
      </c>
      <c r="X54">
        <v>176</v>
      </c>
      <c r="Y54" s="1">
        <v>1</v>
      </c>
      <c r="Z54">
        <v>0</v>
      </c>
    </row>
    <row r="55" spans="2:36" x14ac:dyDescent="0.25">
      <c r="O55" t="s">
        <v>131</v>
      </c>
      <c r="P55" t="s">
        <v>95</v>
      </c>
      <c r="Q55">
        <v>659</v>
      </c>
      <c r="R55" s="1">
        <v>1</v>
      </c>
      <c r="S55">
        <v>0</v>
      </c>
      <c r="V55" t="s">
        <v>191</v>
      </c>
      <c r="W55" t="s">
        <v>147</v>
      </c>
      <c r="X55">
        <v>436</v>
      </c>
      <c r="Y55" s="1">
        <v>1</v>
      </c>
      <c r="Z55">
        <v>0</v>
      </c>
    </row>
    <row r="56" spans="2:36" x14ac:dyDescent="0.25">
      <c r="O56" t="s">
        <v>132</v>
      </c>
      <c r="P56" t="s">
        <v>89</v>
      </c>
      <c r="Q56">
        <v>607</v>
      </c>
      <c r="R56" s="1">
        <v>1</v>
      </c>
      <c r="S56">
        <v>0</v>
      </c>
      <c r="V56" t="s">
        <v>192</v>
      </c>
      <c r="W56" t="s">
        <v>156</v>
      </c>
      <c r="X56">
        <v>659</v>
      </c>
      <c r="Y56" s="1">
        <v>1</v>
      </c>
      <c r="Z56">
        <v>0</v>
      </c>
    </row>
    <row r="57" spans="2:36" x14ac:dyDescent="0.25">
      <c r="O57" t="s">
        <v>133</v>
      </c>
      <c r="P57" t="s">
        <v>90</v>
      </c>
      <c r="Q57">
        <v>541</v>
      </c>
      <c r="R57" s="1">
        <v>1</v>
      </c>
      <c r="S57">
        <v>0</v>
      </c>
      <c r="V57" t="s">
        <v>193</v>
      </c>
      <c r="W57" t="s">
        <v>150</v>
      </c>
      <c r="X57">
        <v>380</v>
      </c>
      <c r="Y57" s="1">
        <v>0.62602965403624378</v>
      </c>
      <c r="Z57">
        <v>0</v>
      </c>
    </row>
    <row r="58" spans="2:36" x14ac:dyDescent="0.25">
      <c r="O58" t="s">
        <v>134</v>
      </c>
      <c r="P58" t="s">
        <v>103</v>
      </c>
      <c r="Q58">
        <v>617</v>
      </c>
      <c r="R58" s="1">
        <v>1</v>
      </c>
      <c r="S58">
        <v>0</v>
      </c>
      <c r="V58" t="s">
        <v>193</v>
      </c>
      <c r="W58" t="s">
        <v>151</v>
      </c>
      <c r="X58">
        <v>227</v>
      </c>
      <c r="Y58" s="1">
        <v>0.37397034596375617</v>
      </c>
      <c r="Z58">
        <v>1</v>
      </c>
    </row>
    <row r="59" spans="2:36" x14ac:dyDescent="0.25">
      <c r="O59" t="s">
        <v>135</v>
      </c>
      <c r="P59" t="s">
        <v>97</v>
      </c>
      <c r="Q59">
        <v>210</v>
      </c>
      <c r="R59" s="1">
        <v>1</v>
      </c>
      <c r="S59">
        <v>0</v>
      </c>
      <c r="V59" t="s">
        <v>194</v>
      </c>
      <c r="W59" t="s">
        <v>151</v>
      </c>
      <c r="X59">
        <v>250</v>
      </c>
      <c r="Y59" s="1">
        <v>0.46210720887245843</v>
      </c>
      <c r="Z59">
        <v>1</v>
      </c>
    </row>
    <row r="60" spans="2:36" x14ac:dyDescent="0.25">
      <c r="O60" t="s">
        <v>136</v>
      </c>
      <c r="P60" t="s">
        <v>92</v>
      </c>
      <c r="Q60">
        <v>499</v>
      </c>
      <c r="R60" s="1">
        <v>1</v>
      </c>
      <c r="S60">
        <v>0</v>
      </c>
      <c r="V60" t="s">
        <v>194</v>
      </c>
      <c r="W60" t="s">
        <v>158</v>
      </c>
      <c r="X60">
        <v>291</v>
      </c>
      <c r="Y60" s="1">
        <v>0.53789279112754163</v>
      </c>
      <c r="Z60">
        <v>0</v>
      </c>
    </row>
    <row r="61" spans="2:36" x14ac:dyDescent="0.25">
      <c r="O61" t="s">
        <v>137</v>
      </c>
      <c r="P61" t="s">
        <v>97</v>
      </c>
      <c r="Q61">
        <v>621</v>
      </c>
      <c r="R61" s="1">
        <v>1</v>
      </c>
      <c r="S61">
        <v>0</v>
      </c>
      <c r="V61" t="s">
        <v>195</v>
      </c>
      <c r="W61" t="s">
        <v>163</v>
      </c>
      <c r="X61">
        <v>580</v>
      </c>
      <c r="Y61" s="1">
        <v>0.90909090909090906</v>
      </c>
      <c r="Z61">
        <v>0</v>
      </c>
    </row>
    <row r="62" spans="2:36" x14ac:dyDescent="0.25">
      <c r="O62" t="s">
        <v>138</v>
      </c>
      <c r="P62" t="s">
        <v>95</v>
      </c>
      <c r="Q62">
        <v>593</v>
      </c>
      <c r="R62" s="1">
        <v>1</v>
      </c>
      <c r="S62">
        <v>0</v>
      </c>
      <c r="V62" t="s">
        <v>195</v>
      </c>
      <c r="W62" t="s">
        <v>156</v>
      </c>
      <c r="X62">
        <v>58</v>
      </c>
      <c r="Y62" s="1">
        <v>9.0909090909090912E-2</v>
      </c>
      <c r="Z62">
        <v>2</v>
      </c>
    </row>
    <row r="63" spans="2:36" x14ac:dyDescent="0.25">
      <c r="O63" t="s">
        <v>139</v>
      </c>
      <c r="P63" t="s">
        <v>100</v>
      </c>
      <c r="Q63">
        <v>110</v>
      </c>
      <c r="R63" s="1">
        <v>0.27568922305764409</v>
      </c>
      <c r="S63">
        <v>1</v>
      </c>
      <c r="V63" t="s">
        <v>196</v>
      </c>
      <c r="W63" t="s">
        <v>158</v>
      </c>
      <c r="X63">
        <v>210</v>
      </c>
      <c r="Y63" s="1">
        <v>1</v>
      </c>
      <c r="Z63">
        <v>0</v>
      </c>
    </row>
    <row r="64" spans="2:36" x14ac:dyDescent="0.25">
      <c r="O64" t="s">
        <v>139</v>
      </c>
      <c r="P64" t="s">
        <v>85</v>
      </c>
      <c r="Q64">
        <v>289</v>
      </c>
      <c r="R64" s="1">
        <v>0.72431077694235591</v>
      </c>
      <c r="S64">
        <v>0</v>
      </c>
      <c r="V64" t="s">
        <v>197</v>
      </c>
      <c r="W64" t="s">
        <v>153</v>
      </c>
      <c r="X64">
        <v>428</v>
      </c>
      <c r="Y64" s="1">
        <v>1</v>
      </c>
      <c r="Z64">
        <v>0</v>
      </c>
    </row>
    <row r="65" spans="19:26" x14ac:dyDescent="0.25">
      <c r="S65">
        <f>SUM(S5:S64)</f>
        <v>17</v>
      </c>
      <c r="V65" t="s">
        <v>198</v>
      </c>
      <c r="W65" t="s">
        <v>158</v>
      </c>
      <c r="X65">
        <v>621</v>
      </c>
      <c r="Y65" s="1">
        <v>1</v>
      </c>
      <c r="Z65">
        <v>0</v>
      </c>
    </row>
    <row r="66" spans="19:26" x14ac:dyDescent="0.25">
      <c r="V66" t="s">
        <v>199</v>
      </c>
      <c r="W66" t="s">
        <v>156</v>
      </c>
      <c r="X66">
        <v>589</v>
      </c>
      <c r="Y66" s="1">
        <v>1</v>
      </c>
      <c r="Z66">
        <v>0</v>
      </c>
    </row>
    <row r="67" spans="19:26" x14ac:dyDescent="0.25">
      <c r="V67" t="s">
        <v>200</v>
      </c>
      <c r="W67" t="s">
        <v>145</v>
      </c>
      <c r="X67">
        <v>389</v>
      </c>
      <c r="Y67" s="1">
        <v>1</v>
      </c>
      <c r="Z67">
        <v>0</v>
      </c>
    </row>
    <row r="68" spans="19:26" x14ac:dyDescent="0.25">
      <c r="Z68">
        <f>SUM(Z5:Z67)</f>
        <v>23</v>
      </c>
    </row>
  </sheetData>
  <mergeCells count="4">
    <mergeCell ref="C2:I2"/>
    <mergeCell ref="O2:R2"/>
    <mergeCell ref="V2:Y2"/>
    <mergeCell ref="AE2:AI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C2E7B-DCFC-40B4-8EA8-49368D380B13}">
  <dimension ref="B2:AN31"/>
  <sheetViews>
    <sheetView topLeftCell="O1" workbookViewId="0">
      <selection activeCell="AM27" sqref="AM27"/>
    </sheetView>
  </sheetViews>
  <sheetFormatPr defaultRowHeight="15" x14ac:dyDescent="0.25"/>
  <cols>
    <col min="3" max="4" width="11.140625" style="1" customWidth="1"/>
    <col min="5" max="5" width="11.140625" style="4" customWidth="1"/>
    <col min="6" max="6" width="11.140625" style="1" customWidth="1"/>
    <col min="7" max="7" width="10.140625" style="1" customWidth="1"/>
    <col min="8" max="8" width="9.140625" style="8"/>
    <col min="14" max="14" width="10.5703125" customWidth="1"/>
    <col min="15" max="15" width="11.140625" style="1" customWidth="1"/>
    <col min="16" max="16" width="9.140625" style="8"/>
    <col min="21" max="21" width="10.5703125" customWidth="1"/>
    <col min="22" max="22" width="12" style="1" customWidth="1"/>
    <col min="23" max="23" width="9.140625" style="8"/>
    <col min="28" max="28" width="10.85546875" customWidth="1"/>
    <col min="29" max="29" width="11" style="1" customWidth="1"/>
    <col min="30" max="30" width="9.140625" style="8"/>
    <col min="39" max="39" width="10.42578125" style="1" customWidth="1"/>
  </cols>
  <sheetData>
    <row r="2" spans="2:40" x14ac:dyDescent="0.25">
      <c r="C2" s="17" t="s">
        <v>54</v>
      </c>
      <c r="D2" s="17"/>
      <c r="E2" s="17"/>
      <c r="F2" s="17"/>
      <c r="L2" s="18" t="s">
        <v>140</v>
      </c>
      <c r="M2" s="18"/>
      <c r="N2" s="18"/>
      <c r="O2" s="18"/>
      <c r="S2" s="18" t="s">
        <v>140</v>
      </c>
      <c r="T2" s="18"/>
      <c r="U2" s="18"/>
      <c r="V2" s="18"/>
      <c r="Z2" s="18" t="s">
        <v>140</v>
      </c>
      <c r="AA2" s="18"/>
      <c r="AB2" s="18"/>
      <c r="AC2" s="18"/>
      <c r="AI2" s="18" t="s">
        <v>224</v>
      </c>
      <c r="AJ2" s="18"/>
      <c r="AK2" s="18"/>
      <c r="AL2" s="18"/>
      <c r="AM2" s="18"/>
    </row>
    <row r="4" spans="2:40" s="2" customFormat="1" ht="45" x14ac:dyDescent="0.25">
      <c r="B4" s="2" t="s">
        <v>55</v>
      </c>
      <c r="C4" s="3" t="s">
        <v>1</v>
      </c>
      <c r="D4" s="3" t="s">
        <v>51</v>
      </c>
      <c r="E4" s="5" t="s">
        <v>52</v>
      </c>
      <c r="F4" s="3" t="s">
        <v>2</v>
      </c>
      <c r="G4" s="3" t="s">
        <v>51</v>
      </c>
      <c r="H4" s="9" t="s">
        <v>52</v>
      </c>
      <c r="L4" s="2" t="s">
        <v>80</v>
      </c>
      <c r="M4" s="2" t="s">
        <v>201</v>
      </c>
      <c r="N4" s="2" t="s">
        <v>202</v>
      </c>
      <c r="O4" s="3" t="s">
        <v>203</v>
      </c>
      <c r="P4" s="9" t="s">
        <v>52</v>
      </c>
      <c r="S4" s="2" t="s">
        <v>142</v>
      </c>
      <c r="T4" s="2" t="s">
        <v>211</v>
      </c>
      <c r="U4" s="2" t="s">
        <v>202</v>
      </c>
      <c r="V4" s="3" t="s">
        <v>203</v>
      </c>
      <c r="W4" s="9" t="s">
        <v>52</v>
      </c>
      <c r="Z4" s="2" t="s">
        <v>142</v>
      </c>
      <c r="AA4" s="2" t="s">
        <v>219</v>
      </c>
      <c r="AB4" s="2" t="s">
        <v>202</v>
      </c>
      <c r="AC4" s="3" t="s">
        <v>203</v>
      </c>
      <c r="AD4" s="9" t="s">
        <v>52</v>
      </c>
      <c r="AH4" s="2" t="s">
        <v>142</v>
      </c>
      <c r="AI4" s="13" t="s">
        <v>221</v>
      </c>
      <c r="AJ4" s="13" t="s">
        <v>222</v>
      </c>
      <c r="AK4" s="13" t="s">
        <v>220</v>
      </c>
      <c r="AL4" s="2" t="s">
        <v>223</v>
      </c>
      <c r="AM4" s="3" t="s">
        <v>51</v>
      </c>
      <c r="AN4" s="2" t="s">
        <v>52</v>
      </c>
    </row>
    <row r="5" spans="2:40" x14ac:dyDescent="0.25">
      <c r="B5" t="s">
        <v>56</v>
      </c>
      <c r="C5" s="1">
        <v>0.89660265878877399</v>
      </c>
      <c r="D5" s="1">
        <f>C5-84%</f>
        <v>5.6602658788774018E-2</v>
      </c>
      <c r="E5" s="4">
        <v>1</v>
      </c>
      <c r="F5" s="1">
        <v>0.83973412112259971</v>
      </c>
      <c r="G5" s="1">
        <f>F5-83%</f>
        <v>9.7341211225997482E-3</v>
      </c>
      <c r="H5" s="8">
        <v>0</v>
      </c>
      <c r="L5" t="s">
        <v>92</v>
      </c>
      <c r="M5" t="s">
        <v>204</v>
      </c>
      <c r="N5">
        <v>35</v>
      </c>
      <c r="O5" s="1">
        <v>2.7821939586645469E-2</v>
      </c>
      <c r="P5" s="8">
        <v>2</v>
      </c>
      <c r="S5" t="s">
        <v>153</v>
      </c>
      <c r="T5" t="s">
        <v>212</v>
      </c>
      <c r="U5">
        <v>73</v>
      </c>
      <c r="V5" s="1">
        <v>6.3148788927335636E-2</v>
      </c>
      <c r="W5" s="8">
        <v>2</v>
      </c>
      <c r="Z5" t="s">
        <v>153</v>
      </c>
      <c r="AA5" t="s">
        <v>212</v>
      </c>
      <c r="AB5">
        <v>73</v>
      </c>
      <c r="AC5" s="1">
        <v>6.3148788927335636E-2</v>
      </c>
      <c r="AD5" s="8">
        <v>2</v>
      </c>
      <c r="AH5" s="11" t="s">
        <v>153</v>
      </c>
      <c r="AI5" s="12">
        <v>350</v>
      </c>
      <c r="AJ5" s="12">
        <v>787</v>
      </c>
      <c r="AK5" s="12">
        <v>1137</v>
      </c>
      <c r="AL5" s="10">
        <v>0.69217238346525944</v>
      </c>
      <c r="AM5" s="1">
        <f>AL5-41%</f>
        <v>0.28217238346525947</v>
      </c>
      <c r="AN5" s="12">
        <v>3</v>
      </c>
    </row>
    <row r="6" spans="2:40" x14ac:dyDescent="0.25">
      <c r="B6" t="s">
        <v>57</v>
      </c>
      <c r="C6" s="1">
        <v>0.72022684310018903</v>
      </c>
      <c r="D6" s="1">
        <f t="shared" ref="D6:D16" si="0">C6-84%</f>
        <v>-0.11977315689981094</v>
      </c>
      <c r="E6" s="4">
        <v>2</v>
      </c>
      <c r="F6" s="1">
        <v>0.68903591682419663</v>
      </c>
      <c r="G6" s="1">
        <f t="shared" ref="G6:G16" si="1">F6-83%</f>
        <v>-0.14096408317580333</v>
      </c>
      <c r="H6" s="8">
        <v>2</v>
      </c>
      <c r="L6" t="s">
        <v>92</v>
      </c>
      <c r="M6" t="s">
        <v>205</v>
      </c>
      <c r="N6">
        <v>881</v>
      </c>
      <c r="O6" s="1">
        <v>0.70031796502384736</v>
      </c>
      <c r="P6" s="8">
        <v>0</v>
      </c>
      <c r="S6" t="s">
        <v>153</v>
      </c>
      <c r="T6" t="s">
        <v>213</v>
      </c>
      <c r="U6">
        <v>880</v>
      </c>
      <c r="V6" s="1">
        <v>0.76124567474048443</v>
      </c>
      <c r="W6" s="8">
        <v>0</v>
      </c>
      <c r="Z6" t="s">
        <v>153</v>
      </c>
      <c r="AA6" t="s">
        <v>213</v>
      </c>
      <c r="AB6">
        <v>882</v>
      </c>
      <c r="AC6" s="1">
        <v>0.76297577854671284</v>
      </c>
      <c r="AD6" s="8">
        <v>0</v>
      </c>
      <c r="AH6" s="11" t="s">
        <v>147</v>
      </c>
      <c r="AI6" s="12">
        <v>248</v>
      </c>
      <c r="AJ6" s="12">
        <v>481</v>
      </c>
      <c r="AK6" s="12">
        <v>729</v>
      </c>
      <c r="AL6" s="10">
        <v>0.65980795610425236</v>
      </c>
      <c r="AM6" s="1">
        <f t="shared" ref="AM6:AM16" si="2">AL6-41%</f>
        <v>0.24980795610425238</v>
      </c>
      <c r="AN6" s="12">
        <v>3</v>
      </c>
    </row>
    <row r="7" spans="2:40" x14ac:dyDescent="0.25">
      <c r="B7" t="s">
        <v>58</v>
      </c>
      <c r="C7" s="1">
        <v>0.81008902077151335</v>
      </c>
      <c r="D7" s="1">
        <f t="shared" si="0"/>
        <v>-2.9910979228486623E-2</v>
      </c>
      <c r="E7" s="4">
        <v>0</v>
      </c>
      <c r="F7" s="1">
        <v>0.89391691394658757</v>
      </c>
      <c r="G7" s="1">
        <f t="shared" si="1"/>
        <v>6.3916913946587606E-2</v>
      </c>
      <c r="H7" s="8">
        <v>1</v>
      </c>
      <c r="L7" t="s">
        <v>92</v>
      </c>
      <c r="M7" t="s">
        <v>206</v>
      </c>
      <c r="N7">
        <v>342</v>
      </c>
      <c r="O7" s="1">
        <v>0.27186009538950717</v>
      </c>
      <c r="P7" s="8">
        <v>1</v>
      </c>
      <c r="S7" t="s">
        <v>153</v>
      </c>
      <c r="T7" t="s">
        <v>214</v>
      </c>
      <c r="U7">
        <v>203</v>
      </c>
      <c r="V7" s="1">
        <v>0.17560553633217993</v>
      </c>
      <c r="W7" s="8">
        <v>2</v>
      </c>
      <c r="Z7" t="s">
        <v>153</v>
      </c>
      <c r="AA7" t="s">
        <v>214</v>
      </c>
      <c r="AB7">
        <v>201</v>
      </c>
      <c r="AC7" s="1">
        <v>0.17387543252595156</v>
      </c>
      <c r="AD7" s="8">
        <v>2</v>
      </c>
      <c r="AH7" s="11" t="s">
        <v>144</v>
      </c>
      <c r="AI7" s="12">
        <v>556</v>
      </c>
      <c r="AJ7" s="12">
        <v>649</v>
      </c>
      <c r="AK7" s="12">
        <v>1205</v>
      </c>
      <c r="AL7" s="10">
        <v>0.53858921161825724</v>
      </c>
      <c r="AM7" s="1">
        <f t="shared" si="2"/>
        <v>0.12858921161825726</v>
      </c>
      <c r="AN7" s="12">
        <v>2</v>
      </c>
    </row>
    <row r="8" spans="2:40" x14ac:dyDescent="0.25">
      <c r="B8" t="s">
        <v>59</v>
      </c>
      <c r="C8" s="1">
        <v>0.88563327032136108</v>
      </c>
      <c r="D8" s="1">
        <f t="shared" si="0"/>
        <v>4.5633270321361108E-2</v>
      </c>
      <c r="E8" s="4">
        <v>0</v>
      </c>
      <c r="F8" s="1">
        <v>0.77410207939508502</v>
      </c>
      <c r="G8" s="1">
        <f t="shared" si="1"/>
        <v>-5.5897920604914941E-2</v>
      </c>
      <c r="H8" s="8">
        <v>1</v>
      </c>
      <c r="L8" t="s">
        <v>100</v>
      </c>
      <c r="M8" t="s">
        <v>111</v>
      </c>
      <c r="N8">
        <v>532</v>
      </c>
      <c r="O8" s="1">
        <v>0.63636363636363635</v>
      </c>
      <c r="P8" s="8">
        <v>0</v>
      </c>
      <c r="S8" t="s">
        <v>147</v>
      </c>
      <c r="T8" t="s">
        <v>171</v>
      </c>
      <c r="U8">
        <v>565</v>
      </c>
      <c r="V8" s="1">
        <v>0.71609632446134353</v>
      </c>
      <c r="W8" s="8">
        <v>0</v>
      </c>
      <c r="Z8" t="s">
        <v>147</v>
      </c>
      <c r="AA8" t="s">
        <v>171</v>
      </c>
      <c r="AB8">
        <v>565</v>
      </c>
      <c r="AC8" s="1">
        <v>0.71609632446134353</v>
      </c>
      <c r="AD8" s="8">
        <v>0</v>
      </c>
      <c r="AH8" s="11" t="s">
        <v>163</v>
      </c>
      <c r="AI8" s="12">
        <v>606</v>
      </c>
      <c r="AJ8" s="12">
        <v>213</v>
      </c>
      <c r="AK8" s="12">
        <v>819</v>
      </c>
      <c r="AL8" s="10">
        <v>0.26007326007326009</v>
      </c>
      <c r="AM8" s="1">
        <f t="shared" si="2"/>
        <v>-0.14992673992673988</v>
      </c>
      <c r="AN8" s="12">
        <v>2</v>
      </c>
    </row>
    <row r="9" spans="2:40" x14ac:dyDescent="0.25">
      <c r="B9" t="s">
        <v>60</v>
      </c>
      <c r="C9" s="1">
        <v>1.0030425963488845</v>
      </c>
      <c r="D9" s="1">
        <f t="shared" si="0"/>
        <v>0.16304259634888452</v>
      </c>
      <c r="E9" s="4">
        <v>2</v>
      </c>
      <c r="F9" s="1">
        <v>0.72</v>
      </c>
      <c r="G9" s="1">
        <f t="shared" si="1"/>
        <v>-0.10999999999999999</v>
      </c>
      <c r="H9" s="8">
        <v>2</v>
      </c>
      <c r="L9" t="s">
        <v>100</v>
      </c>
      <c r="M9" t="s">
        <v>207</v>
      </c>
      <c r="N9">
        <v>304</v>
      </c>
      <c r="O9" s="1">
        <v>0.36363636363636365</v>
      </c>
      <c r="P9" s="8">
        <v>1</v>
      </c>
      <c r="S9" t="s">
        <v>147</v>
      </c>
      <c r="T9" t="s">
        <v>215</v>
      </c>
      <c r="U9">
        <v>224</v>
      </c>
      <c r="V9" s="1">
        <v>0.28390367553865653</v>
      </c>
      <c r="W9" s="8">
        <v>1</v>
      </c>
      <c r="Z9" t="s">
        <v>147</v>
      </c>
      <c r="AA9" t="s">
        <v>215</v>
      </c>
      <c r="AB9">
        <v>224</v>
      </c>
      <c r="AC9" s="1">
        <v>0.28390367553865653</v>
      </c>
      <c r="AD9" s="8">
        <v>1</v>
      </c>
      <c r="AH9" s="11" t="s">
        <v>164</v>
      </c>
      <c r="AI9" s="12">
        <v>615</v>
      </c>
      <c r="AJ9" s="12">
        <v>215</v>
      </c>
      <c r="AK9" s="12">
        <v>830</v>
      </c>
      <c r="AL9" s="10">
        <v>0.25903614457831325</v>
      </c>
      <c r="AM9" s="1">
        <f t="shared" si="2"/>
        <v>-0.15096385542168672</v>
      </c>
      <c r="AN9" s="12">
        <v>2</v>
      </c>
    </row>
    <row r="10" spans="2:40" x14ac:dyDescent="0.25">
      <c r="B10" t="s">
        <v>61</v>
      </c>
      <c r="C10" s="1">
        <v>0.84725050916496947</v>
      </c>
      <c r="D10" s="1">
        <f t="shared" si="0"/>
        <v>7.2505091649694986E-3</v>
      </c>
      <c r="E10" s="4">
        <v>0</v>
      </c>
      <c r="F10" s="1">
        <v>0.88900203665987776</v>
      </c>
      <c r="G10" s="1">
        <f t="shared" si="1"/>
        <v>5.9002036659877799E-2</v>
      </c>
      <c r="H10" s="8">
        <v>1</v>
      </c>
      <c r="L10" t="s">
        <v>84</v>
      </c>
      <c r="M10" t="s">
        <v>204</v>
      </c>
      <c r="N10">
        <v>43</v>
      </c>
      <c r="O10" s="1">
        <v>4.7200878155872671E-2</v>
      </c>
      <c r="P10" s="8">
        <v>2</v>
      </c>
      <c r="S10" t="s">
        <v>144</v>
      </c>
      <c r="T10" t="s">
        <v>212</v>
      </c>
      <c r="U10">
        <v>200</v>
      </c>
      <c r="V10" s="1">
        <v>0.19157088122605365</v>
      </c>
      <c r="W10" s="8">
        <v>2</v>
      </c>
      <c r="Z10" t="s">
        <v>144</v>
      </c>
      <c r="AA10" t="s">
        <v>212</v>
      </c>
      <c r="AB10">
        <v>200</v>
      </c>
      <c r="AC10" s="1">
        <v>0.19157088122605365</v>
      </c>
      <c r="AD10" s="8">
        <v>2</v>
      </c>
      <c r="AH10" s="11" t="s">
        <v>154</v>
      </c>
      <c r="AI10" s="12">
        <v>399</v>
      </c>
      <c r="AJ10" s="12">
        <v>474</v>
      </c>
      <c r="AK10" s="12">
        <v>873</v>
      </c>
      <c r="AL10" s="10">
        <v>0.54295532646048106</v>
      </c>
      <c r="AM10" s="1">
        <f t="shared" si="2"/>
        <v>0.13295532646048108</v>
      </c>
      <c r="AN10" s="12">
        <v>2</v>
      </c>
    </row>
    <row r="11" spans="2:40" x14ac:dyDescent="0.25">
      <c r="B11" t="s">
        <v>62</v>
      </c>
      <c r="C11" s="1">
        <v>0.9361525704809287</v>
      </c>
      <c r="D11" s="1">
        <f t="shared" si="0"/>
        <v>9.6152570480928734E-2</v>
      </c>
      <c r="E11" s="4">
        <v>1</v>
      </c>
      <c r="F11" s="1">
        <v>0.90381426202321724</v>
      </c>
      <c r="G11" s="1">
        <f t="shared" si="1"/>
        <v>7.3814262023217281E-2</v>
      </c>
      <c r="H11" s="8">
        <v>1</v>
      </c>
      <c r="L11" t="s">
        <v>84</v>
      </c>
      <c r="M11" t="s">
        <v>111</v>
      </c>
      <c r="N11">
        <v>868</v>
      </c>
      <c r="O11" s="1">
        <v>0.95279912184412729</v>
      </c>
      <c r="P11" s="8">
        <v>0</v>
      </c>
      <c r="S11" t="s">
        <v>144</v>
      </c>
      <c r="T11" t="s">
        <v>171</v>
      </c>
      <c r="U11">
        <v>844</v>
      </c>
      <c r="V11" s="1">
        <v>0.80842911877394641</v>
      </c>
      <c r="W11" s="8">
        <v>0</v>
      </c>
      <c r="Z11" t="s">
        <v>144</v>
      </c>
      <c r="AA11" t="s">
        <v>171</v>
      </c>
      <c r="AB11">
        <v>844</v>
      </c>
      <c r="AC11" s="1">
        <v>0.80842911877394641</v>
      </c>
      <c r="AD11" s="8">
        <v>0</v>
      </c>
      <c r="AH11" s="11" t="s">
        <v>173</v>
      </c>
      <c r="AI11" s="12">
        <v>773</v>
      </c>
      <c r="AJ11" s="12">
        <v>317</v>
      </c>
      <c r="AK11" s="12">
        <v>1090</v>
      </c>
      <c r="AL11" s="10">
        <v>0.29082568807339448</v>
      </c>
      <c r="AM11" s="1">
        <f t="shared" si="2"/>
        <v>-0.11917431192660549</v>
      </c>
      <c r="AN11" s="12">
        <v>2</v>
      </c>
    </row>
    <row r="12" spans="2:40" x14ac:dyDescent="0.25">
      <c r="B12" t="s">
        <v>63</v>
      </c>
      <c r="C12" s="1">
        <v>0.92769857433808556</v>
      </c>
      <c r="D12" s="1">
        <f t="shared" si="0"/>
        <v>8.7698574338085589E-2</v>
      </c>
      <c r="E12" s="4">
        <v>1</v>
      </c>
      <c r="F12" s="1">
        <v>0.785132382892057</v>
      </c>
      <c r="G12" s="1">
        <f t="shared" si="1"/>
        <v>-4.4867617107942959E-2</v>
      </c>
      <c r="H12" s="8">
        <v>0</v>
      </c>
      <c r="L12" t="s">
        <v>103</v>
      </c>
      <c r="M12" t="s">
        <v>208</v>
      </c>
      <c r="N12">
        <v>223</v>
      </c>
      <c r="O12" s="1">
        <v>0.22434607645875251</v>
      </c>
      <c r="P12" s="8">
        <v>2</v>
      </c>
      <c r="S12" t="s">
        <v>163</v>
      </c>
      <c r="T12" t="s">
        <v>216</v>
      </c>
      <c r="U12">
        <v>223</v>
      </c>
      <c r="V12" s="1">
        <v>0.26642771804062126</v>
      </c>
      <c r="W12" s="8">
        <v>1</v>
      </c>
      <c r="Z12" t="s">
        <v>163</v>
      </c>
      <c r="AA12" t="s">
        <v>216</v>
      </c>
      <c r="AB12">
        <v>223</v>
      </c>
      <c r="AC12" s="1">
        <v>0.26642771804062126</v>
      </c>
      <c r="AD12" s="8">
        <v>1</v>
      </c>
      <c r="AH12" s="11" t="s">
        <v>150</v>
      </c>
      <c r="AI12" s="12">
        <v>669</v>
      </c>
      <c r="AJ12" s="12">
        <v>102</v>
      </c>
      <c r="AK12" s="12">
        <v>771</v>
      </c>
      <c r="AL12" s="10">
        <v>0.13229571984435798</v>
      </c>
      <c r="AM12" s="1">
        <f t="shared" si="2"/>
        <v>-0.27770428015564197</v>
      </c>
      <c r="AN12" s="12">
        <v>3</v>
      </c>
    </row>
    <row r="13" spans="2:40" x14ac:dyDescent="0.25">
      <c r="B13" t="s">
        <v>64</v>
      </c>
      <c r="C13" s="1">
        <v>0.82079646017699115</v>
      </c>
      <c r="D13" s="1">
        <f t="shared" si="0"/>
        <v>-1.9203539823008819E-2</v>
      </c>
      <c r="E13" s="4">
        <v>0</v>
      </c>
      <c r="F13" s="1">
        <v>0.93510324483775809</v>
      </c>
      <c r="G13" s="1">
        <f t="shared" si="1"/>
        <v>0.10510324483775813</v>
      </c>
      <c r="H13" s="8">
        <v>2</v>
      </c>
      <c r="L13" t="s">
        <v>103</v>
      </c>
      <c r="M13" t="s">
        <v>107</v>
      </c>
      <c r="N13">
        <v>545</v>
      </c>
      <c r="O13" s="1">
        <v>0.54828973843058348</v>
      </c>
      <c r="P13" s="8">
        <v>0</v>
      </c>
      <c r="S13" t="s">
        <v>163</v>
      </c>
      <c r="T13" t="s">
        <v>167</v>
      </c>
      <c r="U13">
        <v>469</v>
      </c>
      <c r="V13" s="1">
        <v>0.56033452807646356</v>
      </c>
      <c r="W13" s="8">
        <v>0</v>
      </c>
      <c r="Z13" t="s">
        <v>163</v>
      </c>
      <c r="AA13" t="s">
        <v>167</v>
      </c>
      <c r="AB13">
        <v>388</v>
      </c>
      <c r="AC13" s="1">
        <v>0.46356033452807649</v>
      </c>
      <c r="AD13" s="8">
        <v>1</v>
      </c>
      <c r="AH13" s="11" t="s">
        <v>151</v>
      </c>
      <c r="AI13" s="12">
        <v>719</v>
      </c>
      <c r="AJ13" s="12">
        <v>549</v>
      </c>
      <c r="AK13" s="12">
        <v>1268</v>
      </c>
      <c r="AL13" s="10">
        <v>0.43296529968454256</v>
      </c>
      <c r="AM13" s="1">
        <f t="shared" si="2"/>
        <v>2.2965299684542584E-2</v>
      </c>
      <c r="AN13" s="12">
        <v>0</v>
      </c>
    </row>
    <row r="14" spans="2:40" x14ac:dyDescent="0.25">
      <c r="B14" t="s">
        <v>65</v>
      </c>
      <c r="C14" s="1">
        <v>0.62665684830633284</v>
      </c>
      <c r="D14" s="1">
        <f t="shared" si="0"/>
        <v>-0.21334315169366713</v>
      </c>
      <c r="E14" s="4">
        <v>3</v>
      </c>
      <c r="F14" s="1">
        <v>0.67525773195876293</v>
      </c>
      <c r="G14" s="1">
        <f t="shared" si="1"/>
        <v>-0.15474226804123703</v>
      </c>
      <c r="H14" s="8">
        <v>2</v>
      </c>
      <c r="L14" t="s">
        <v>103</v>
      </c>
      <c r="M14" t="s">
        <v>206</v>
      </c>
      <c r="N14">
        <v>226</v>
      </c>
      <c r="O14" s="1">
        <v>0.22736418511066397</v>
      </c>
      <c r="P14" s="8">
        <v>2</v>
      </c>
      <c r="S14" t="s">
        <v>163</v>
      </c>
      <c r="T14" t="s">
        <v>214</v>
      </c>
      <c r="U14">
        <v>145</v>
      </c>
      <c r="V14" s="1">
        <v>0.17323775388291518</v>
      </c>
      <c r="W14" s="8">
        <v>2</v>
      </c>
      <c r="Z14" t="s">
        <v>163</v>
      </c>
      <c r="AA14" t="s">
        <v>214</v>
      </c>
      <c r="AB14">
        <v>226</v>
      </c>
      <c r="AC14" s="1">
        <v>0.27001194743130225</v>
      </c>
      <c r="AD14" s="8">
        <v>1</v>
      </c>
      <c r="AH14" s="11" t="s">
        <v>145</v>
      </c>
      <c r="AI14" s="12">
        <v>407</v>
      </c>
      <c r="AJ14" s="12">
        <v>510</v>
      </c>
      <c r="AK14" s="12">
        <v>917</v>
      </c>
      <c r="AL14" s="10">
        <v>0.5561613958560524</v>
      </c>
      <c r="AM14" s="1">
        <f t="shared" si="2"/>
        <v>0.14616139585605242</v>
      </c>
      <c r="AN14" s="12">
        <v>2</v>
      </c>
    </row>
    <row r="15" spans="2:40" x14ac:dyDescent="0.25">
      <c r="B15" t="s">
        <v>66</v>
      </c>
      <c r="C15" s="1">
        <v>0.86429725363489496</v>
      </c>
      <c r="D15" s="1">
        <f t="shared" si="0"/>
        <v>2.4297253634894989E-2</v>
      </c>
      <c r="E15" s="4">
        <v>0</v>
      </c>
      <c r="F15" s="1">
        <v>0.81906300484652661</v>
      </c>
      <c r="G15" s="1">
        <f t="shared" si="1"/>
        <v>-1.093699515347335E-2</v>
      </c>
      <c r="H15" s="8">
        <v>0</v>
      </c>
      <c r="L15" t="s">
        <v>104</v>
      </c>
      <c r="M15" t="s">
        <v>107</v>
      </c>
      <c r="N15">
        <v>971</v>
      </c>
      <c r="O15" s="1">
        <v>0.92476190476190478</v>
      </c>
      <c r="P15" s="8">
        <v>0</v>
      </c>
      <c r="S15" t="s">
        <v>164</v>
      </c>
      <c r="T15" t="s">
        <v>167</v>
      </c>
      <c r="U15">
        <v>640</v>
      </c>
      <c r="V15" s="1">
        <v>0.72398190045248867</v>
      </c>
      <c r="W15" s="8">
        <v>0</v>
      </c>
      <c r="Z15" t="s">
        <v>164</v>
      </c>
      <c r="AA15" t="s">
        <v>167</v>
      </c>
      <c r="AB15">
        <v>767</v>
      </c>
      <c r="AC15" s="1">
        <v>0.86764705882352944</v>
      </c>
      <c r="AD15" s="8">
        <v>0</v>
      </c>
      <c r="AH15" s="11" t="s">
        <v>156</v>
      </c>
      <c r="AI15" s="12">
        <v>919</v>
      </c>
      <c r="AJ15" s="12">
        <v>95</v>
      </c>
      <c r="AK15" s="12">
        <v>1014</v>
      </c>
      <c r="AL15" s="10">
        <v>9.3688362919132157E-2</v>
      </c>
      <c r="AM15" s="1">
        <f t="shared" si="2"/>
        <v>-0.31631163708086785</v>
      </c>
      <c r="AN15" s="12">
        <v>4</v>
      </c>
    </row>
    <row r="16" spans="2:40" x14ac:dyDescent="0.25">
      <c r="B16" t="s">
        <v>67</v>
      </c>
      <c r="C16" s="1">
        <v>0.81824925816023741</v>
      </c>
      <c r="D16" s="1">
        <f t="shared" si="0"/>
        <v>-2.1750741839762555E-2</v>
      </c>
      <c r="E16" s="4">
        <v>0</v>
      </c>
      <c r="F16" s="1">
        <v>1.0014836795252227</v>
      </c>
      <c r="G16" s="1">
        <f t="shared" si="1"/>
        <v>0.1714836795252227</v>
      </c>
      <c r="H16" s="8">
        <v>2</v>
      </c>
      <c r="L16" t="s">
        <v>104</v>
      </c>
      <c r="M16" t="s">
        <v>206</v>
      </c>
      <c r="N16">
        <v>79</v>
      </c>
      <c r="O16" s="1">
        <v>7.5238095238095243E-2</v>
      </c>
      <c r="P16" s="8">
        <v>2</v>
      </c>
      <c r="S16" t="s">
        <v>164</v>
      </c>
      <c r="T16" t="s">
        <v>213</v>
      </c>
      <c r="U16">
        <v>165</v>
      </c>
      <c r="V16" s="1">
        <v>0.18665158371040724</v>
      </c>
      <c r="W16" s="8">
        <v>2</v>
      </c>
      <c r="Z16" t="s">
        <v>164</v>
      </c>
      <c r="AA16" t="s">
        <v>213</v>
      </c>
      <c r="AB16">
        <v>38</v>
      </c>
      <c r="AC16" s="1">
        <v>4.2986425339366516E-2</v>
      </c>
      <c r="AD16" s="8">
        <v>2</v>
      </c>
      <c r="AH16" s="11" t="s">
        <v>158</v>
      </c>
      <c r="AI16" s="12">
        <v>855</v>
      </c>
      <c r="AJ16" s="12">
        <v>495</v>
      </c>
      <c r="AK16" s="12">
        <v>1350</v>
      </c>
      <c r="AL16" s="10">
        <v>0.36666666666666664</v>
      </c>
      <c r="AM16" s="1">
        <f t="shared" si="2"/>
        <v>-4.3333333333333335E-2</v>
      </c>
      <c r="AN16" s="12">
        <v>0</v>
      </c>
    </row>
    <row r="17" spans="2:40" x14ac:dyDescent="0.25">
      <c r="B17" t="s">
        <v>50</v>
      </c>
      <c r="C17" s="1">
        <v>0.84089953762084912</v>
      </c>
      <c r="E17" s="4">
        <f>SUM(E5:E16)</f>
        <v>10</v>
      </c>
      <c r="F17" s="1">
        <v>0.830899537620849</v>
      </c>
      <c r="H17" s="8">
        <f>SUM(H5:H16)</f>
        <v>14</v>
      </c>
      <c r="L17" t="s">
        <v>93</v>
      </c>
      <c r="M17" t="s">
        <v>204</v>
      </c>
      <c r="N17">
        <v>644</v>
      </c>
      <c r="O17" s="1">
        <v>1</v>
      </c>
      <c r="P17" s="8">
        <v>0</v>
      </c>
      <c r="S17" t="s">
        <v>164</v>
      </c>
      <c r="T17" t="s">
        <v>214</v>
      </c>
      <c r="U17">
        <v>79</v>
      </c>
      <c r="V17" s="1">
        <v>8.9366515837104074E-2</v>
      </c>
      <c r="W17" s="8">
        <v>2</v>
      </c>
      <c r="Z17" t="s">
        <v>164</v>
      </c>
      <c r="AA17" t="s">
        <v>214</v>
      </c>
      <c r="AB17">
        <v>79</v>
      </c>
      <c r="AC17" s="1">
        <v>8.9366515837104074E-2</v>
      </c>
      <c r="AD17" s="8">
        <v>2</v>
      </c>
      <c r="AH17" s="11" t="s">
        <v>220</v>
      </c>
      <c r="AI17" s="12">
        <v>7116</v>
      </c>
      <c r="AJ17" s="12">
        <v>4887</v>
      </c>
      <c r="AK17" s="12">
        <v>12003</v>
      </c>
      <c r="AL17" s="10">
        <v>0.40714821294676329</v>
      </c>
      <c r="AN17">
        <f>SUM(AN5:AN16)</f>
        <v>25</v>
      </c>
    </row>
    <row r="18" spans="2:40" x14ac:dyDescent="0.25">
      <c r="L18" t="s">
        <v>113</v>
      </c>
      <c r="M18" t="s">
        <v>204</v>
      </c>
      <c r="N18">
        <v>99</v>
      </c>
      <c r="O18" s="1">
        <v>0.18470149253731344</v>
      </c>
      <c r="P18" s="8">
        <v>2</v>
      </c>
      <c r="S18" t="s">
        <v>154</v>
      </c>
      <c r="T18" t="s">
        <v>212</v>
      </c>
      <c r="U18">
        <v>731</v>
      </c>
      <c r="V18" s="1">
        <v>1</v>
      </c>
      <c r="W18" s="8">
        <v>0</v>
      </c>
      <c r="Z18" t="s">
        <v>154</v>
      </c>
      <c r="AA18" t="s">
        <v>212</v>
      </c>
      <c r="AB18">
        <v>731</v>
      </c>
      <c r="AC18" s="1">
        <v>1</v>
      </c>
      <c r="AD18" s="8">
        <v>0</v>
      </c>
    </row>
    <row r="19" spans="2:40" x14ac:dyDescent="0.25">
      <c r="L19" t="s">
        <v>113</v>
      </c>
      <c r="M19" t="s">
        <v>205</v>
      </c>
      <c r="N19">
        <v>437</v>
      </c>
      <c r="O19" s="1">
        <v>0.81529850746268662</v>
      </c>
      <c r="P19" s="8">
        <v>0</v>
      </c>
      <c r="S19" t="s">
        <v>173</v>
      </c>
      <c r="T19" t="s">
        <v>212</v>
      </c>
      <c r="U19">
        <v>126</v>
      </c>
      <c r="V19" s="1">
        <v>0.27814569536423839</v>
      </c>
      <c r="W19" s="8">
        <v>1</v>
      </c>
      <c r="Z19" t="s">
        <v>173</v>
      </c>
      <c r="AA19" t="s">
        <v>213</v>
      </c>
      <c r="AB19">
        <v>453</v>
      </c>
      <c r="AC19" s="1">
        <v>1</v>
      </c>
      <c r="AD19" s="8">
        <v>0</v>
      </c>
    </row>
    <row r="20" spans="2:40" x14ac:dyDescent="0.25">
      <c r="L20" t="s">
        <v>89</v>
      </c>
      <c r="M20" t="s">
        <v>209</v>
      </c>
      <c r="N20">
        <v>986</v>
      </c>
      <c r="O20" s="1">
        <v>1</v>
      </c>
      <c r="P20" s="8">
        <v>0</v>
      </c>
      <c r="S20" t="s">
        <v>173</v>
      </c>
      <c r="T20" t="s">
        <v>213</v>
      </c>
      <c r="U20">
        <v>327</v>
      </c>
      <c r="V20" s="1">
        <v>0.72185430463576161</v>
      </c>
      <c r="W20" s="8">
        <v>0</v>
      </c>
      <c r="Z20" t="s">
        <v>150</v>
      </c>
      <c r="AA20" t="s">
        <v>216</v>
      </c>
      <c r="AB20">
        <v>198</v>
      </c>
      <c r="AC20" s="1">
        <v>0.23431952662721894</v>
      </c>
      <c r="AD20" s="8">
        <v>2</v>
      </c>
    </row>
    <row r="21" spans="2:40" x14ac:dyDescent="0.25">
      <c r="L21" t="s">
        <v>90</v>
      </c>
      <c r="M21" t="s">
        <v>210</v>
      </c>
      <c r="N21">
        <v>425</v>
      </c>
      <c r="O21" s="1">
        <v>0.34979423868312759</v>
      </c>
      <c r="P21" s="8">
        <v>1</v>
      </c>
      <c r="S21" t="s">
        <v>150</v>
      </c>
      <c r="T21" t="s">
        <v>216</v>
      </c>
      <c r="U21">
        <v>198</v>
      </c>
      <c r="V21" s="1">
        <v>0.23431952662721894</v>
      </c>
      <c r="W21" s="8">
        <v>2</v>
      </c>
      <c r="Z21" t="s">
        <v>150</v>
      </c>
      <c r="AA21" t="s">
        <v>217</v>
      </c>
      <c r="AB21">
        <v>647</v>
      </c>
      <c r="AC21" s="1">
        <v>0.76568047337278111</v>
      </c>
      <c r="AD21" s="8">
        <v>0</v>
      </c>
    </row>
    <row r="22" spans="2:40" x14ac:dyDescent="0.25">
      <c r="L22" t="s">
        <v>90</v>
      </c>
      <c r="M22" t="s">
        <v>209</v>
      </c>
      <c r="N22">
        <v>331</v>
      </c>
      <c r="O22" s="1">
        <v>0.27242798353909464</v>
      </c>
      <c r="P22" s="8">
        <v>1</v>
      </c>
      <c r="S22" t="s">
        <v>150</v>
      </c>
      <c r="T22" t="s">
        <v>217</v>
      </c>
      <c r="U22">
        <v>647</v>
      </c>
      <c r="V22" s="1">
        <v>0.76568047337278111</v>
      </c>
      <c r="W22" s="8">
        <v>0</v>
      </c>
      <c r="Z22" t="s">
        <v>151</v>
      </c>
      <c r="AA22" t="s">
        <v>218</v>
      </c>
      <c r="AB22">
        <v>425</v>
      </c>
      <c r="AC22" s="1">
        <v>0.30641672674837778</v>
      </c>
      <c r="AD22" s="8">
        <v>1</v>
      </c>
    </row>
    <row r="23" spans="2:40" x14ac:dyDescent="0.25">
      <c r="L23" t="s">
        <v>90</v>
      </c>
      <c r="M23" t="s">
        <v>206</v>
      </c>
      <c r="N23">
        <v>459</v>
      </c>
      <c r="O23" s="1">
        <v>0.37777777777777777</v>
      </c>
      <c r="P23" s="8">
        <v>1</v>
      </c>
      <c r="S23" t="s">
        <v>151</v>
      </c>
      <c r="T23" t="s">
        <v>218</v>
      </c>
      <c r="U23">
        <v>347</v>
      </c>
      <c r="V23" s="1">
        <v>0.25018024513338138</v>
      </c>
      <c r="W23" s="8">
        <v>1</v>
      </c>
      <c r="Z23" t="s">
        <v>151</v>
      </c>
      <c r="AA23" t="s">
        <v>217</v>
      </c>
      <c r="AB23">
        <v>695</v>
      </c>
      <c r="AC23" s="1">
        <v>0.50108147080028842</v>
      </c>
      <c r="AD23" s="8">
        <v>0</v>
      </c>
    </row>
    <row r="24" spans="2:40" x14ac:dyDescent="0.25">
      <c r="L24" t="s">
        <v>85</v>
      </c>
      <c r="M24" t="s">
        <v>111</v>
      </c>
      <c r="N24">
        <v>51</v>
      </c>
      <c r="O24" s="1">
        <v>5.3235908141962419E-2</v>
      </c>
      <c r="P24" s="8">
        <v>2</v>
      </c>
      <c r="S24" t="s">
        <v>151</v>
      </c>
      <c r="T24" t="s">
        <v>217</v>
      </c>
      <c r="U24">
        <v>687</v>
      </c>
      <c r="V24" s="1">
        <v>0.49531362653208361</v>
      </c>
      <c r="W24" s="8">
        <v>0</v>
      </c>
      <c r="Z24" t="s">
        <v>151</v>
      </c>
      <c r="AA24" t="s">
        <v>214</v>
      </c>
      <c r="AB24">
        <v>267</v>
      </c>
      <c r="AC24" s="1">
        <v>0.1925018024513338</v>
      </c>
      <c r="AD24" s="8">
        <v>2</v>
      </c>
    </row>
    <row r="25" spans="2:40" x14ac:dyDescent="0.25">
      <c r="L25" t="s">
        <v>85</v>
      </c>
      <c r="M25" t="s">
        <v>207</v>
      </c>
      <c r="N25">
        <v>907</v>
      </c>
      <c r="O25" s="1">
        <v>0.94676409185803756</v>
      </c>
      <c r="P25" s="8">
        <v>0</v>
      </c>
      <c r="S25" t="s">
        <v>151</v>
      </c>
      <c r="T25" t="s">
        <v>214</v>
      </c>
      <c r="U25">
        <v>353</v>
      </c>
      <c r="V25" s="1">
        <v>0.25450612833453495</v>
      </c>
      <c r="W25" s="8">
        <v>1</v>
      </c>
      <c r="Z25" t="s">
        <v>145</v>
      </c>
      <c r="AA25" t="s">
        <v>215</v>
      </c>
      <c r="AB25">
        <v>1038</v>
      </c>
      <c r="AC25" s="1">
        <v>1</v>
      </c>
      <c r="AD25" s="8">
        <v>0</v>
      </c>
    </row>
    <row r="26" spans="2:40" x14ac:dyDescent="0.25">
      <c r="L26" t="s">
        <v>95</v>
      </c>
      <c r="M26" t="s">
        <v>208</v>
      </c>
      <c r="N26">
        <v>1468</v>
      </c>
      <c r="O26" s="1">
        <v>1</v>
      </c>
      <c r="P26" s="8">
        <v>0</v>
      </c>
      <c r="S26" t="s">
        <v>145</v>
      </c>
      <c r="T26" t="s">
        <v>215</v>
      </c>
      <c r="U26">
        <v>1038</v>
      </c>
      <c r="V26" s="1">
        <v>1</v>
      </c>
      <c r="W26" s="8">
        <v>0</v>
      </c>
      <c r="Z26" t="s">
        <v>156</v>
      </c>
      <c r="AA26" t="s">
        <v>216</v>
      </c>
      <c r="AB26">
        <v>1270</v>
      </c>
      <c r="AC26" s="1">
        <v>0.88997897687456207</v>
      </c>
      <c r="AD26" s="8">
        <v>0</v>
      </c>
    </row>
    <row r="27" spans="2:40" x14ac:dyDescent="0.25">
      <c r="L27" t="s">
        <v>97</v>
      </c>
      <c r="M27" t="s">
        <v>210</v>
      </c>
      <c r="N27">
        <v>959</v>
      </c>
      <c r="O27" s="1">
        <v>0.86787330316742084</v>
      </c>
      <c r="P27" s="8">
        <v>0</v>
      </c>
      <c r="S27" t="s">
        <v>156</v>
      </c>
      <c r="T27" t="s">
        <v>216</v>
      </c>
      <c r="U27">
        <v>1270</v>
      </c>
      <c r="V27" s="1">
        <v>0.88997897687456207</v>
      </c>
      <c r="W27" s="8">
        <v>0</v>
      </c>
      <c r="Z27" t="s">
        <v>156</v>
      </c>
      <c r="AA27" t="s">
        <v>167</v>
      </c>
      <c r="AB27">
        <v>157</v>
      </c>
      <c r="AC27" s="1">
        <v>0.11002102312543798</v>
      </c>
      <c r="AD27" s="8">
        <v>2</v>
      </c>
    </row>
    <row r="28" spans="2:40" x14ac:dyDescent="0.25">
      <c r="L28" t="s">
        <v>97</v>
      </c>
      <c r="M28" t="s">
        <v>206</v>
      </c>
      <c r="N28">
        <v>146</v>
      </c>
      <c r="O28" s="1">
        <v>0.13212669683257919</v>
      </c>
      <c r="P28" s="8">
        <v>2</v>
      </c>
      <c r="S28" t="s">
        <v>156</v>
      </c>
      <c r="T28" t="s">
        <v>167</v>
      </c>
      <c r="U28">
        <v>157</v>
      </c>
      <c r="V28" s="1">
        <v>0.11002102312543798</v>
      </c>
      <c r="W28" s="8">
        <v>2</v>
      </c>
      <c r="Z28" t="s">
        <v>158</v>
      </c>
      <c r="AA28" t="s">
        <v>218</v>
      </c>
      <c r="AB28">
        <v>801</v>
      </c>
      <c r="AC28" s="1">
        <v>0.58467153284671536</v>
      </c>
      <c r="AD28" s="8">
        <v>0</v>
      </c>
    </row>
    <row r="29" spans="2:40" x14ac:dyDescent="0.25">
      <c r="P29" s="8">
        <f>SUM(P5:P28)</f>
        <v>21</v>
      </c>
      <c r="S29" t="s">
        <v>158</v>
      </c>
      <c r="T29" t="s">
        <v>218</v>
      </c>
      <c r="U29">
        <v>939</v>
      </c>
      <c r="V29" s="1">
        <v>0.68540145985401457</v>
      </c>
      <c r="W29" s="8">
        <v>0</v>
      </c>
      <c r="Z29" t="s">
        <v>158</v>
      </c>
      <c r="AA29" t="s">
        <v>214</v>
      </c>
      <c r="AB29">
        <v>569</v>
      </c>
      <c r="AC29" s="1">
        <v>0.4153284671532847</v>
      </c>
      <c r="AD29" s="8">
        <v>1</v>
      </c>
    </row>
    <row r="30" spans="2:40" x14ac:dyDescent="0.25">
      <c r="S30" t="s">
        <v>158</v>
      </c>
      <c r="T30" t="s">
        <v>214</v>
      </c>
      <c r="U30">
        <v>431</v>
      </c>
      <c r="V30" s="1">
        <v>0.31459854014598543</v>
      </c>
      <c r="W30" s="8">
        <v>1</v>
      </c>
      <c r="AD30" s="8">
        <f>SUM(AD5:AD29)</f>
        <v>22</v>
      </c>
    </row>
    <row r="31" spans="2:40" x14ac:dyDescent="0.25">
      <c r="W31" s="8">
        <f>SUM(W5:W30)</f>
        <v>22</v>
      </c>
    </row>
  </sheetData>
  <mergeCells count="5">
    <mergeCell ref="C2:F2"/>
    <mergeCell ref="L2:O2"/>
    <mergeCell ref="S2:V2"/>
    <mergeCell ref="Z2:AC2"/>
    <mergeCell ref="AI2:AM2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C4F70-2AB7-444B-97B3-07411EA96044}">
  <dimension ref="B2:AF14"/>
  <sheetViews>
    <sheetView tabSelected="1" topLeftCell="F1" workbookViewId="0">
      <selection activeCell="AF18" sqref="AF18"/>
    </sheetView>
  </sheetViews>
  <sheetFormatPr defaultRowHeight="15" x14ac:dyDescent="0.25"/>
  <cols>
    <col min="3" max="3" width="10.7109375" style="1" customWidth="1"/>
    <col min="4" max="4" width="10.42578125" style="1" customWidth="1"/>
    <col min="5" max="5" width="10.42578125" style="7" customWidth="1"/>
    <col min="6" max="6" width="10.42578125" style="4" customWidth="1"/>
    <col min="7" max="8" width="10.7109375" style="1" customWidth="1"/>
    <col min="9" max="9" width="10.7109375" style="7" customWidth="1"/>
    <col min="10" max="10" width="11" style="1" customWidth="1"/>
    <col min="11" max="11" width="11.85546875" style="1" customWidth="1"/>
    <col min="12" max="12" width="9.140625" style="8"/>
    <col min="21" max="21" width="10.28515625" style="1" customWidth="1"/>
    <col min="31" max="31" width="10.140625" style="1" customWidth="1"/>
  </cols>
  <sheetData>
    <row r="2" spans="2:32" x14ac:dyDescent="0.25">
      <c r="C2" s="17" t="s">
        <v>54</v>
      </c>
      <c r="D2" s="17"/>
      <c r="E2" s="17"/>
      <c r="F2" s="17"/>
      <c r="G2" s="17"/>
      <c r="H2" s="17"/>
      <c r="I2" s="17"/>
      <c r="J2" s="17"/>
      <c r="K2" s="17"/>
      <c r="Q2" s="18" t="s">
        <v>225</v>
      </c>
      <c r="R2" s="18"/>
      <c r="S2" s="18"/>
      <c r="T2" s="18"/>
      <c r="U2" s="18"/>
      <c r="AA2" s="18" t="s">
        <v>224</v>
      </c>
      <c r="AB2" s="18"/>
      <c r="AC2" s="18"/>
      <c r="AD2" s="18"/>
      <c r="AE2" s="18"/>
    </row>
    <row r="4" spans="2:32" s="2" customFormat="1" ht="45" x14ac:dyDescent="0.25">
      <c r="B4" s="2" t="s">
        <v>68</v>
      </c>
      <c r="C4" s="3" t="s">
        <v>1</v>
      </c>
      <c r="D4" s="3" t="s">
        <v>51</v>
      </c>
      <c r="E4" s="6" t="s">
        <v>52</v>
      </c>
      <c r="F4" s="5" t="s">
        <v>53</v>
      </c>
      <c r="G4" s="3" t="s">
        <v>2</v>
      </c>
      <c r="H4" s="3" t="s">
        <v>51</v>
      </c>
      <c r="I4" s="6" t="s">
        <v>52</v>
      </c>
      <c r="J4" s="3" t="s">
        <v>69</v>
      </c>
      <c r="K4" s="3" t="s">
        <v>51</v>
      </c>
      <c r="L4" s="9" t="s">
        <v>52</v>
      </c>
      <c r="P4" s="2" t="s">
        <v>211</v>
      </c>
      <c r="Q4" s="2" t="s">
        <v>221</v>
      </c>
      <c r="R4" s="2" t="s">
        <v>222</v>
      </c>
      <c r="S4" s="2" t="s">
        <v>220</v>
      </c>
      <c r="T4" s="2" t="s">
        <v>223</v>
      </c>
      <c r="U4" s="3" t="s">
        <v>51</v>
      </c>
      <c r="V4" s="2" t="s">
        <v>52</v>
      </c>
      <c r="Z4" s="2" t="s">
        <v>219</v>
      </c>
      <c r="AA4" s="2" t="s">
        <v>221</v>
      </c>
      <c r="AB4" s="2" t="s">
        <v>222</v>
      </c>
      <c r="AC4" s="2" t="s">
        <v>220</v>
      </c>
      <c r="AD4" s="2" t="s">
        <v>223</v>
      </c>
      <c r="AE4" s="3" t="s">
        <v>51</v>
      </c>
      <c r="AF4" s="2" t="s">
        <v>52</v>
      </c>
    </row>
    <row r="5" spans="2:32" x14ac:dyDescent="0.25">
      <c r="B5" t="s">
        <v>70</v>
      </c>
      <c r="C5" s="1">
        <v>0.95405405405405408</v>
      </c>
      <c r="D5" s="1">
        <f>C5-91%</f>
        <v>4.4054054054054048E-2</v>
      </c>
      <c r="E5" s="7">
        <v>0</v>
      </c>
      <c r="G5" s="1">
        <v>0.95405405405405408</v>
      </c>
      <c r="H5" s="1">
        <f>G5-89%</f>
        <v>6.4054054054054066E-2</v>
      </c>
      <c r="I5" s="7">
        <v>1</v>
      </c>
      <c r="J5" s="1">
        <v>0.95405405405405408</v>
      </c>
      <c r="K5" s="1">
        <f>J5-89%</f>
        <v>6.4054054054054066E-2</v>
      </c>
      <c r="L5" s="4">
        <v>1</v>
      </c>
      <c r="P5" s="15" t="s">
        <v>216</v>
      </c>
      <c r="Q5" s="16">
        <v>1634</v>
      </c>
      <c r="R5" s="16">
        <v>131</v>
      </c>
      <c r="S5" s="16">
        <v>1765</v>
      </c>
      <c r="T5" s="14">
        <v>7.4220963172804535E-2</v>
      </c>
      <c r="U5" s="1">
        <f>T5-36%</f>
        <v>-0.28577903682719547</v>
      </c>
      <c r="V5" s="16">
        <v>3</v>
      </c>
      <c r="Z5" s="15" t="s">
        <v>216</v>
      </c>
      <c r="AA5" s="16">
        <v>1634</v>
      </c>
      <c r="AB5" s="16">
        <v>131</v>
      </c>
      <c r="AC5" s="16">
        <v>1765</v>
      </c>
      <c r="AD5" s="14">
        <v>7.4220963172804535E-2</v>
      </c>
      <c r="AE5" s="1">
        <f>AD5-36%</f>
        <v>-0.28577903682719547</v>
      </c>
      <c r="AF5" s="16">
        <v>3</v>
      </c>
    </row>
    <row r="6" spans="2:32" x14ac:dyDescent="0.25">
      <c r="B6" t="s">
        <v>71</v>
      </c>
      <c r="C6" s="1">
        <v>1.0357954545454546</v>
      </c>
      <c r="D6" s="1">
        <f t="shared" ref="D6:D13" si="0">C6-91%</f>
        <v>0.1257954545454546</v>
      </c>
      <c r="E6" s="7">
        <v>2</v>
      </c>
      <c r="F6" s="4">
        <v>2</v>
      </c>
      <c r="G6" s="1">
        <v>0.94602272727272729</v>
      </c>
      <c r="H6" s="1">
        <f t="shared" ref="H6:H13" si="1">G6-89%</f>
        <v>5.602272727272728E-2</v>
      </c>
      <c r="I6" s="7">
        <v>1</v>
      </c>
      <c r="J6" s="1">
        <v>0.9363636363636364</v>
      </c>
      <c r="K6" s="1">
        <f t="shared" ref="K6:K13" si="2">J6-89%</f>
        <v>4.6363636363636385E-2</v>
      </c>
      <c r="L6" s="4">
        <v>0</v>
      </c>
      <c r="P6" s="15" t="s">
        <v>218</v>
      </c>
      <c r="Q6" s="16">
        <v>1126</v>
      </c>
      <c r="R6" s="16">
        <v>539</v>
      </c>
      <c r="S6" s="16">
        <v>1665</v>
      </c>
      <c r="T6" s="14">
        <v>0.32372372372372371</v>
      </c>
      <c r="U6" s="1">
        <f t="shared" ref="U6:U13" si="3">T6-36%</f>
        <v>-3.6276276276276276E-2</v>
      </c>
      <c r="V6" s="16">
        <v>0</v>
      </c>
      <c r="Z6" s="15" t="s">
        <v>218</v>
      </c>
      <c r="AA6" s="16">
        <v>1155</v>
      </c>
      <c r="AB6" s="16">
        <v>493</v>
      </c>
      <c r="AC6" s="16">
        <v>1648</v>
      </c>
      <c r="AD6" s="14">
        <v>0.29915048543689321</v>
      </c>
      <c r="AE6" s="1">
        <f t="shared" ref="AE6:AE13" si="4">AD6-36%</f>
        <v>-6.0849514563106777E-2</v>
      </c>
      <c r="AF6" s="16">
        <v>1</v>
      </c>
    </row>
    <row r="7" spans="2:32" x14ac:dyDescent="0.25">
      <c r="B7" t="s">
        <v>72</v>
      </c>
      <c r="C7" s="1">
        <v>1.0291891891891891</v>
      </c>
      <c r="D7" s="1">
        <f t="shared" si="0"/>
        <v>0.11918918918918908</v>
      </c>
      <c r="E7" s="7">
        <v>2</v>
      </c>
      <c r="F7" s="4">
        <v>2</v>
      </c>
      <c r="G7" s="1">
        <v>0.86108108108108106</v>
      </c>
      <c r="H7" s="1">
        <f t="shared" si="1"/>
        <v>-2.8918918918918957E-2</v>
      </c>
      <c r="I7" s="7">
        <v>0</v>
      </c>
      <c r="J7" s="1">
        <v>0.89783783783783788</v>
      </c>
      <c r="K7" s="1">
        <f t="shared" si="2"/>
        <v>7.8378378378378688E-3</v>
      </c>
      <c r="L7" s="4">
        <v>0</v>
      </c>
      <c r="P7" s="15" t="s">
        <v>167</v>
      </c>
      <c r="Q7" s="16">
        <v>1326</v>
      </c>
      <c r="R7" s="16">
        <v>267</v>
      </c>
      <c r="S7" s="16">
        <v>1593</v>
      </c>
      <c r="T7" s="14">
        <v>0.16760828625235405</v>
      </c>
      <c r="U7" s="1">
        <f t="shared" si="3"/>
        <v>-0.19239171374764594</v>
      </c>
      <c r="V7" s="16">
        <v>2</v>
      </c>
      <c r="Z7" s="15" t="s">
        <v>167</v>
      </c>
      <c r="AA7" s="16">
        <v>1384</v>
      </c>
      <c r="AB7" s="16">
        <v>277</v>
      </c>
      <c r="AC7" s="16">
        <v>1661</v>
      </c>
      <c r="AD7" s="14">
        <v>0.16676700782661047</v>
      </c>
      <c r="AE7" s="1">
        <f t="shared" si="4"/>
        <v>-0.19323299217338952</v>
      </c>
      <c r="AF7" s="16">
        <v>2</v>
      </c>
    </row>
    <row r="8" spans="2:32" x14ac:dyDescent="0.25">
      <c r="B8" t="s">
        <v>73</v>
      </c>
      <c r="C8" s="1">
        <v>0.94905462184873945</v>
      </c>
      <c r="D8" s="1">
        <f t="shared" si="0"/>
        <v>3.9054621848739424E-2</v>
      </c>
      <c r="E8" s="7">
        <v>0</v>
      </c>
      <c r="G8" s="1">
        <v>0.95430672268907568</v>
      </c>
      <c r="H8" s="1">
        <f t="shared" si="1"/>
        <v>6.4306722689075668E-2</v>
      </c>
      <c r="I8" s="7">
        <v>1</v>
      </c>
      <c r="J8" s="1">
        <v>0.95850840336134457</v>
      </c>
      <c r="K8" s="1">
        <f t="shared" si="2"/>
        <v>6.8508403361344561E-2</v>
      </c>
      <c r="L8" s="8">
        <v>1</v>
      </c>
      <c r="P8" s="15" t="s">
        <v>217</v>
      </c>
      <c r="Q8" s="16">
        <v>1526</v>
      </c>
      <c r="R8" s="16">
        <v>291</v>
      </c>
      <c r="S8" s="16">
        <v>1817</v>
      </c>
      <c r="T8" s="14">
        <v>0.16015410016510731</v>
      </c>
      <c r="U8" s="1">
        <f t="shared" si="3"/>
        <v>-0.19984589983489268</v>
      </c>
      <c r="V8" s="16">
        <v>2</v>
      </c>
      <c r="Z8" s="15" t="s">
        <v>217</v>
      </c>
      <c r="AA8" s="16">
        <v>1527</v>
      </c>
      <c r="AB8" s="16">
        <v>298</v>
      </c>
      <c r="AC8" s="16">
        <v>1825</v>
      </c>
      <c r="AD8" s="14">
        <v>0.16328767123287671</v>
      </c>
      <c r="AE8" s="1">
        <f t="shared" si="4"/>
        <v>-0.19671232876712327</v>
      </c>
      <c r="AF8" s="16">
        <v>2</v>
      </c>
    </row>
    <row r="9" spans="2:32" x14ac:dyDescent="0.25">
      <c r="B9" t="s">
        <v>74</v>
      </c>
      <c r="C9" s="1">
        <v>0.80201698513800423</v>
      </c>
      <c r="D9" s="1">
        <f t="shared" si="0"/>
        <v>-0.1079830148619958</v>
      </c>
      <c r="E9" s="7">
        <v>2</v>
      </c>
      <c r="G9" s="1">
        <v>0.95859872611464969</v>
      </c>
      <c r="H9" s="1">
        <f t="shared" si="1"/>
        <v>6.8598726114649677E-2</v>
      </c>
      <c r="I9" s="7">
        <v>1</v>
      </c>
      <c r="J9" s="1">
        <v>0.90976645435244163</v>
      </c>
      <c r="K9" s="1">
        <f t="shared" si="2"/>
        <v>1.976645435244162E-2</v>
      </c>
      <c r="L9" s="8">
        <v>0</v>
      </c>
      <c r="P9" s="15" t="s">
        <v>212</v>
      </c>
      <c r="Q9" s="16">
        <v>854</v>
      </c>
      <c r="R9" s="16">
        <v>952</v>
      </c>
      <c r="S9" s="16">
        <v>1806</v>
      </c>
      <c r="T9" s="14">
        <v>0.52713178294573648</v>
      </c>
      <c r="U9" s="1">
        <f t="shared" si="3"/>
        <v>0.1671317829457365</v>
      </c>
      <c r="V9" s="16">
        <v>2</v>
      </c>
      <c r="Z9" s="15" t="s">
        <v>212</v>
      </c>
      <c r="AA9" s="16">
        <v>836</v>
      </c>
      <c r="AB9" s="16">
        <v>878</v>
      </c>
      <c r="AC9" s="16">
        <v>1714</v>
      </c>
      <c r="AD9" s="14">
        <v>0.51225204200700114</v>
      </c>
      <c r="AE9" s="1">
        <f t="shared" si="4"/>
        <v>0.15225204200700115</v>
      </c>
      <c r="AF9" s="16">
        <v>2</v>
      </c>
    </row>
    <row r="10" spans="2:32" x14ac:dyDescent="0.25">
      <c r="B10" t="s">
        <v>75</v>
      </c>
      <c r="C10" s="1">
        <v>0.80668016194331982</v>
      </c>
      <c r="D10" s="1">
        <f t="shared" si="0"/>
        <v>-0.10331983805668021</v>
      </c>
      <c r="E10" s="7">
        <v>1</v>
      </c>
      <c r="G10" s="1">
        <v>0.86740890688259109</v>
      </c>
      <c r="H10" s="1">
        <f t="shared" si="1"/>
        <v>-2.2591093117408922E-2</v>
      </c>
      <c r="I10" s="7">
        <v>0</v>
      </c>
      <c r="J10" s="1">
        <v>0.83603238866396756</v>
      </c>
      <c r="K10" s="1">
        <f t="shared" si="2"/>
        <v>-5.3967611336032451E-2</v>
      </c>
      <c r="L10" s="8">
        <v>0</v>
      </c>
      <c r="P10" s="15" t="s">
        <v>213</v>
      </c>
      <c r="Q10" s="16">
        <v>887</v>
      </c>
      <c r="R10" s="16">
        <v>827</v>
      </c>
      <c r="S10" s="16">
        <v>1714</v>
      </c>
      <c r="T10" s="14">
        <v>0.48249708284714121</v>
      </c>
      <c r="U10" s="1">
        <f t="shared" si="3"/>
        <v>0.12249708284714123</v>
      </c>
      <c r="V10" s="16">
        <v>2</v>
      </c>
      <c r="Z10" s="15" t="s">
        <v>213</v>
      </c>
      <c r="AA10" s="16">
        <v>803</v>
      </c>
      <c r="AB10" s="16">
        <v>849</v>
      </c>
      <c r="AC10" s="16">
        <v>1652</v>
      </c>
      <c r="AD10" s="14">
        <v>0.51392251815980627</v>
      </c>
      <c r="AE10" s="1">
        <f t="shared" si="4"/>
        <v>0.15392251815980629</v>
      </c>
      <c r="AF10" s="16">
        <v>2</v>
      </c>
    </row>
    <row r="11" spans="2:32" x14ac:dyDescent="0.25">
      <c r="B11" t="s">
        <v>76</v>
      </c>
      <c r="C11" s="1">
        <v>1.0212527964205818</v>
      </c>
      <c r="D11" s="1">
        <f t="shared" si="0"/>
        <v>0.11125279642058172</v>
      </c>
      <c r="E11" s="7">
        <v>2</v>
      </c>
      <c r="F11" s="4">
        <v>2</v>
      </c>
      <c r="G11" s="1">
        <v>0.88683948155533399</v>
      </c>
      <c r="H11" s="1">
        <f t="shared" si="1"/>
        <v>-3.1605184446660273E-3</v>
      </c>
      <c r="I11" s="7">
        <v>0</v>
      </c>
      <c r="J11" s="1">
        <v>0.88683948155533399</v>
      </c>
      <c r="K11" s="1">
        <f t="shared" si="2"/>
        <v>-3.1605184446660273E-3</v>
      </c>
      <c r="L11" s="8">
        <v>0</v>
      </c>
      <c r="P11" s="15" t="s">
        <v>171</v>
      </c>
      <c r="Q11" s="16">
        <v>744</v>
      </c>
      <c r="R11" s="16">
        <v>1035</v>
      </c>
      <c r="S11" s="16">
        <v>1779</v>
      </c>
      <c r="T11" s="14">
        <v>0.58178752107925802</v>
      </c>
      <c r="U11" s="1">
        <f t="shared" si="3"/>
        <v>0.22178752107925803</v>
      </c>
      <c r="V11" s="16">
        <v>3</v>
      </c>
      <c r="Z11" s="15" t="s">
        <v>171</v>
      </c>
      <c r="AA11" s="16">
        <v>744</v>
      </c>
      <c r="AB11" s="16">
        <v>1035</v>
      </c>
      <c r="AC11" s="16">
        <v>1779</v>
      </c>
      <c r="AD11" s="14">
        <v>0.58178752107925802</v>
      </c>
      <c r="AE11" s="1">
        <f t="shared" si="4"/>
        <v>0.22178752107925803</v>
      </c>
      <c r="AF11" s="16">
        <v>3</v>
      </c>
    </row>
    <row r="12" spans="2:32" x14ac:dyDescent="0.25">
      <c r="B12" t="s">
        <v>77</v>
      </c>
      <c r="C12" s="1">
        <v>0.8539325842696629</v>
      </c>
      <c r="D12" s="1">
        <f t="shared" si="0"/>
        <v>-5.6067415730337133E-2</v>
      </c>
      <c r="E12" s="7">
        <v>1</v>
      </c>
      <c r="G12" s="1">
        <v>0.8522613065326633</v>
      </c>
      <c r="H12" s="1">
        <f t="shared" si="1"/>
        <v>-3.7738693467336715E-2</v>
      </c>
      <c r="I12" s="7">
        <v>0</v>
      </c>
      <c r="J12" s="1">
        <v>0.9</v>
      </c>
      <c r="K12" s="1">
        <f t="shared" si="2"/>
        <v>1.0000000000000009E-2</v>
      </c>
      <c r="L12" s="8">
        <v>0</v>
      </c>
      <c r="P12" s="15" t="s">
        <v>214</v>
      </c>
      <c r="Q12" s="16">
        <v>976</v>
      </c>
      <c r="R12" s="16">
        <v>720</v>
      </c>
      <c r="S12" s="16">
        <v>1696</v>
      </c>
      <c r="T12" s="14">
        <v>0.42452830188679247</v>
      </c>
      <c r="U12" s="1">
        <f t="shared" si="3"/>
        <v>6.4528301886792483E-2</v>
      </c>
      <c r="V12" s="16">
        <v>1</v>
      </c>
      <c r="Z12" s="15" t="s">
        <v>214</v>
      </c>
      <c r="AA12" s="16">
        <v>990</v>
      </c>
      <c r="AB12" s="16">
        <v>801</v>
      </c>
      <c r="AC12" s="16">
        <v>1791</v>
      </c>
      <c r="AD12" s="14">
        <v>0.44723618090452261</v>
      </c>
      <c r="AE12" s="1">
        <f t="shared" si="4"/>
        <v>8.723618090452262E-2</v>
      </c>
      <c r="AF12" s="16">
        <v>1</v>
      </c>
    </row>
    <row r="13" spans="2:32" x14ac:dyDescent="0.25">
      <c r="B13" t="s">
        <v>78</v>
      </c>
      <c r="C13" s="1">
        <v>0.73383838383838385</v>
      </c>
      <c r="D13" s="1">
        <f t="shared" si="0"/>
        <v>-0.17616161616161619</v>
      </c>
      <c r="E13" s="7">
        <v>2</v>
      </c>
      <c r="G13" s="1">
        <v>0.76767676767676762</v>
      </c>
      <c r="H13" s="1">
        <f t="shared" si="1"/>
        <v>-0.12232323232323239</v>
      </c>
      <c r="I13" s="7">
        <v>2</v>
      </c>
      <c r="J13" s="1">
        <v>0.76767676767676762</v>
      </c>
      <c r="K13" s="1">
        <f t="shared" si="2"/>
        <v>-0.12232323232323239</v>
      </c>
      <c r="L13" s="8">
        <v>2</v>
      </c>
      <c r="P13" s="15" t="s">
        <v>215</v>
      </c>
      <c r="Q13" s="16">
        <v>714</v>
      </c>
      <c r="R13" s="16">
        <v>806</v>
      </c>
      <c r="S13" s="16">
        <v>1520</v>
      </c>
      <c r="T13" s="14">
        <v>0.53026315789473688</v>
      </c>
      <c r="U13" s="1">
        <f t="shared" si="3"/>
        <v>0.17026315789473689</v>
      </c>
      <c r="V13" s="16">
        <v>2</v>
      </c>
      <c r="Z13" s="15" t="s">
        <v>215</v>
      </c>
      <c r="AA13" s="16">
        <v>714</v>
      </c>
      <c r="AB13" s="16">
        <v>806</v>
      </c>
      <c r="AC13" s="16">
        <v>1520</v>
      </c>
      <c r="AD13" s="14">
        <v>0.53026315789473688</v>
      </c>
      <c r="AE13" s="1">
        <f t="shared" si="4"/>
        <v>0.17026315789473689</v>
      </c>
      <c r="AF13" s="16">
        <v>2</v>
      </c>
    </row>
    <row r="14" spans="2:32" x14ac:dyDescent="0.25">
      <c r="B14" t="s">
        <v>50</v>
      </c>
      <c r="C14" s="1">
        <v>0.90589970501474926</v>
      </c>
      <c r="E14" s="7">
        <f>SUM(E5:E13)</f>
        <v>12</v>
      </c>
      <c r="F14" s="4">
        <f>E14+F6+F7+F11</f>
        <v>18</v>
      </c>
      <c r="G14" s="1">
        <v>0.89273255813953489</v>
      </c>
      <c r="I14" s="7">
        <f>SUM(I5:I13)</f>
        <v>6</v>
      </c>
      <c r="J14" s="1">
        <v>0.89273255813953489</v>
      </c>
      <c r="L14" s="8">
        <f>SUM(L5:L13)</f>
        <v>4</v>
      </c>
      <c r="P14" s="15" t="s">
        <v>220</v>
      </c>
      <c r="Q14" s="16">
        <v>9787</v>
      </c>
      <c r="R14" s="16">
        <v>5568</v>
      </c>
      <c r="S14" s="16">
        <v>15355</v>
      </c>
      <c r="T14" s="14">
        <v>0.36261803972647344</v>
      </c>
      <c r="V14">
        <f>SUM(V5:V13)</f>
        <v>17</v>
      </c>
      <c r="Z14" s="15" t="s">
        <v>220</v>
      </c>
      <c r="AA14" s="16">
        <v>9787</v>
      </c>
      <c r="AB14" s="16">
        <v>5568</v>
      </c>
      <c r="AC14" s="16">
        <v>15355</v>
      </c>
      <c r="AD14" s="14">
        <v>0.36261803972647344</v>
      </c>
      <c r="AF14">
        <f>SUM(AF5:AF13)</f>
        <v>18</v>
      </c>
    </row>
  </sheetData>
  <mergeCells count="3">
    <mergeCell ref="C2:K2"/>
    <mergeCell ref="Q2:U2"/>
    <mergeCell ref="AA2:A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Elementary</vt:lpstr>
      <vt:lpstr>Middle</vt:lpstr>
      <vt:lpstr>High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Cropper</dc:creator>
  <cp:lastModifiedBy>Matthew Cropper</cp:lastModifiedBy>
  <dcterms:created xsi:type="dcterms:W3CDTF">2015-06-05T18:17:20Z</dcterms:created>
  <dcterms:modified xsi:type="dcterms:W3CDTF">2019-12-18T20:35:41Z</dcterms:modified>
</cp:coreProperties>
</file>